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90" windowWidth="28455" windowHeight="12255" activeTab="1"/>
  </bookViews>
  <sheets>
    <sheet name="Istruzioni" sheetId="4" r:id="rId1"/>
    <sheet name="Principale" sheetId="1" r:id="rId2"/>
    <sheet name="Inserimentodati" sheetId="2" r:id="rId3"/>
    <sheet name="Elaborazionedati" sheetId="3" state="hidden" r:id="rId4"/>
    <sheet name="Foglio1" sheetId="5" state="hidden" r:id="rId5"/>
    <sheet name="Foglio2" sheetId="6" state="hidden" r:id="rId6"/>
  </sheets>
  <calcPr calcId="124519"/>
</workbook>
</file>

<file path=xl/calcChain.xml><?xml version="1.0" encoding="utf-8"?>
<calcChain xmlns="http://schemas.openxmlformats.org/spreadsheetml/2006/main">
  <c r="A2" i="3"/>
  <c r="E1" s="1"/>
  <c r="A7"/>
  <c r="I7" s="1"/>
  <c r="A6"/>
  <c r="I6" s="1"/>
  <c r="A5"/>
  <c r="I5" s="1"/>
  <c r="A4"/>
  <c r="I4" s="1"/>
  <c r="A3"/>
  <c r="I3" s="1"/>
  <c r="E7"/>
  <c r="AF7" s="1"/>
  <c r="E6"/>
  <c r="AF6" s="1"/>
  <c r="E5"/>
  <c r="AF5" s="1"/>
  <c r="E4"/>
  <c r="AF4" s="1"/>
  <c r="E3"/>
  <c r="AF3" s="1"/>
  <c r="C7"/>
  <c r="T7" s="1"/>
  <c r="C6"/>
  <c r="U6" s="1"/>
  <c r="C5"/>
  <c r="R5" s="1"/>
  <c r="C4"/>
  <c r="S4" s="1"/>
  <c r="C3"/>
  <c r="S3" s="1"/>
  <c r="A1"/>
  <c r="C1" s="1"/>
  <c r="B2" i="1" s="1"/>
  <c r="N5" i="3" l="1"/>
  <c r="M5"/>
  <c r="M4"/>
  <c r="L4"/>
  <c r="M6"/>
  <c r="K4"/>
  <c r="N6"/>
  <c r="AB3"/>
  <c r="Z10" s="1"/>
  <c r="M3"/>
  <c r="L5"/>
  <c r="K3"/>
  <c r="N3"/>
  <c r="L3"/>
  <c r="N4"/>
  <c r="N7"/>
  <c r="V5"/>
  <c r="U3"/>
  <c r="AC3"/>
  <c r="AD7"/>
  <c r="AD5"/>
  <c r="AD4"/>
  <c r="AC4"/>
  <c r="AE3"/>
  <c r="AD3"/>
  <c r="M7"/>
  <c r="L6"/>
  <c r="L7"/>
  <c r="K5"/>
  <c r="K7"/>
  <c r="J3"/>
  <c r="J4"/>
  <c r="J5"/>
  <c r="J6"/>
  <c r="J7"/>
  <c r="K6"/>
  <c r="AD6"/>
  <c r="AB13" s="1"/>
  <c r="AE4"/>
  <c r="AE5"/>
  <c r="AE6"/>
  <c r="AE7"/>
  <c r="AB5"/>
  <c r="AB7"/>
  <c r="AA3"/>
  <c r="AA4"/>
  <c r="AA5"/>
  <c r="AA6"/>
  <c r="AA7"/>
  <c r="AC5"/>
  <c r="AC6"/>
  <c r="AC7"/>
  <c r="AA14" s="1"/>
  <c r="AB4"/>
  <c r="Z11" s="1"/>
  <c r="AB6"/>
  <c r="W3"/>
  <c r="AD10" s="1"/>
  <c r="W5"/>
  <c r="AD12" s="1"/>
  <c r="U5"/>
  <c r="T5"/>
  <c r="S5"/>
  <c r="U4"/>
  <c r="T6"/>
  <c r="Y12"/>
  <c r="I12"/>
  <c r="T3"/>
  <c r="T4"/>
  <c r="S6"/>
  <c r="S7"/>
  <c r="R4"/>
  <c r="R6"/>
  <c r="R7"/>
  <c r="W6"/>
  <c r="W7"/>
  <c r="W4"/>
  <c r="V3"/>
  <c r="V4"/>
  <c r="V6"/>
  <c r="V7"/>
  <c r="R3"/>
  <c r="U7"/>
  <c r="G4" l="1"/>
  <c r="H4"/>
  <c r="H5"/>
  <c r="H7"/>
  <c r="G3"/>
  <c r="G6"/>
  <c r="P5"/>
  <c r="M12"/>
  <c r="G5"/>
  <c r="Q5"/>
  <c r="Q3"/>
  <c r="AA13"/>
  <c r="Z7"/>
  <c r="J10"/>
  <c r="Z3"/>
  <c r="AB11"/>
  <c r="AC12"/>
  <c r="Y7"/>
  <c r="Z5"/>
  <c r="H6"/>
  <c r="H3"/>
  <c r="L11"/>
  <c r="AB10"/>
  <c r="Y3"/>
  <c r="L10"/>
  <c r="AB12"/>
  <c r="Z4"/>
  <c r="K14"/>
  <c r="G7"/>
  <c r="J11"/>
  <c r="K13"/>
  <c r="J12"/>
  <c r="L13"/>
  <c r="Z12"/>
  <c r="Z6"/>
  <c r="Y6"/>
  <c r="Y4"/>
  <c r="AA12"/>
  <c r="Y5"/>
  <c r="N12"/>
  <c r="L12"/>
  <c r="K12"/>
  <c r="N10"/>
  <c r="AD13"/>
  <c r="N13"/>
  <c r="AC10"/>
  <c r="M10"/>
  <c r="AD14"/>
  <c r="N14"/>
  <c r="AD11"/>
  <c r="N11"/>
  <c r="AB14"/>
  <c r="L14"/>
  <c r="AC11"/>
  <c r="M11"/>
  <c r="Y11"/>
  <c r="I11"/>
  <c r="P4"/>
  <c r="AA10"/>
  <c r="K10"/>
  <c r="AC13"/>
  <c r="M13"/>
  <c r="Y13"/>
  <c r="I13"/>
  <c r="P6"/>
  <c r="AA11"/>
  <c r="K11"/>
  <c r="AC14"/>
  <c r="M14"/>
  <c r="Y14"/>
  <c r="I14"/>
  <c r="P7"/>
  <c r="Z13"/>
  <c r="J13"/>
  <c r="Q6"/>
  <c r="Y10"/>
  <c r="P3"/>
  <c r="I10"/>
  <c r="Z14"/>
  <c r="J14"/>
  <c r="Q7"/>
  <c r="Q4"/>
  <c r="Z16" l="1"/>
  <c r="S10"/>
  <c r="AB16"/>
  <c r="J16"/>
  <c r="L16"/>
  <c r="K16"/>
  <c r="AA16"/>
  <c r="AC16"/>
  <c r="N16"/>
  <c r="M16"/>
  <c r="Y16"/>
  <c r="R10"/>
  <c r="I16"/>
  <c r="AD16"/>
  <c r="Y18" l="1"/>
  <c r="AA18"/>
  <c r="I18"/>
  <c r="R21" s="1"/>
  <c r="E16" i="1" s="1"/>
  <c r="K18" i="3"/>
  <c r="S20" s="1"/>
  <c r="F15" i="1" s="1"/>
  <c r="AC18" i="3"/>
  <c r="M18"/>
  <c r="V10"/>
  <c r="V13" s="1"/>
  <c r="R8" i="1" s="1"/>
  <c r="U10" i="3"/>
  <c r="U13" s="1"/>
  <c r="F8" i="1" s="1"/>
  <c r="R20" i="3" l="1"/>
  <c r="E15" i="1" s="1"/>
  <c r="AC23" i="3"/>
  <c r="S21"/>
  <c r="F16" i="1" s="1"/>
  <c r="R23" i="3"/>
  <c r="AF18"/>
  <c r="O17" i="1" s="1"/>
  <c r="AB23" i="3"/>
  <c r="AA23"/>
  <c r="T20"/>
  <c r="G15" i="1" s="1"/>
  <c r="T21" i="3"/>
  <c r="G16" i="1" s="1"/>
  <c r="T23" i="3"/>
  <c r="S23"/>
  <c r="AB25" l="1"/>
  <c r="P15" i="1" s="1"/>
  <c r="O16" s="1"/>
  <c r="AA25" i="3"/>
  <c r="O15" i="1" s="1"/>
  <c r="AC25" i="3"/>
  <c r="Q15" i="1" s="1"/>
</calcChain>
</file>

<file path=xl/sharedStrings.xml><?xml version="1.0" encoding="utf-8"?>
<sst xmlns="http://schemas.openxmlformats.org/spreadsheetml/2006/main" count="102" uniqueCount="65">
  <si>
    <r>
      <t>FT (</t>
    </r>
    <r>
      <rPr>
        <b/>
        <sz val="8"/>
        <color rgb="FF3B525D"/>
        <rFont val="Verdana"/>
        <family val="2"/>
      </rPr>
      <t>L</t>
    </r>
    <r>
      <rPr>
        <sz val="8"/>
        <color rgb="FF3B525D"/>
        <rFont val="Verdana"/>
        <family val="2"/>
      </rPr>
      <t>)</t>
    </r>
  </si>
  <si>
    <r>
      <t>FT (</t>
    </r>
    <r>
      <rPr>
        <b/>
        <sz val="8"/>
        <color rgb="FF3B525D"/>
        <rFont val="Verdana"/>
        <family val="2"/>
      </rPr>
      <t>W</t>
    </r>
    <r>
      <rPr>
        <sz val="8"/>
        <color rgb="FF3B525D"/>
        <rFont val="Verdana"/>
        <family val="2"/>
      </rPr>
      <t>)</t>
    </r>
  </si>
  <si>
    <t>AWAY</t>
  </si>
  <si>
    <t>HOME</t>
  </si>
  <si>
    <t>H2H</t>
  </si>
  <si>
    <t>VS</t>
  </si>
  <si>
    <t>Over0,5</t>
  </si>
  <si>
    <t>Over1,5</t>
  </si>
  <si>
    <t>T1</t>
  </si>
  <si>
    <t>T2</t>
  </si>
  <si>
    <t>T3</t>
  </si>
  <si>
    <t>Probabilita di Vittoria</t>
  </si>
  <si>
    <t>% Goal</t>
  </si>
  <si>
    <t>Probabilita goal</t>
  </si>
  <si>
    <t>Media goal</t>
  </si>
  <si>
    <t>Over per Tempo</t>
  </si>
  <si>
    <r>
      <t xml:space="preserve">MAI DIRE BET PRESENTA: </t>
    </r>
    <r>
      <rPr>
        <sz val="11"/>
        <color theme="1"/>
        <rFont val="Calibri"/>
        <family val="2"/>
        <scheme val="minor"/>
      </rPr>
      <t>Mai dire Ice il primo e l'unico software bet gratuito sul Hockey. Per prima cosa dove andare con EDGE, sul sito qua sopra indicato,</t>
    </r>
    <r>
      <rPr>
        <b/>
        <sz val="11"/>
        <color theme="1"/>
        <rFont val="Calibri"/>
        <family val="2"/>
        <scheme val="minor"/>
      </rPr>
      <t xml:space="preserve"> IMPORTANTISSIMO funziona solo con EDGE ,</t>
    </r>
    <r>
      <rPr>
        <sz val="11"/>
        <color theme="1"/>
        <rFont val="Calibri"/>
        <family val="2"/>
        <scheme val="minor"/>
      </rPr>
      <t xml:space="preserve"> potete cliccare sopra o copia l'Url nella barra del vostro Browser, una volta sul sito dovete scegliere il campionato che vi interessa.</t>
    </r>
  </si>
  <si>
    <t>Nella pagina schedule si sceglie la partita</t>
  </si>
  <si>
    <t>Subito in alto trovato Team Statistic</t>
  </si>
  <si>
    <r>
      <t xml:space="preserve">Qua troviamo le statistiche che ha bisogna il programma per fare il pronostico, dovete prendere le seguenti statistiche, </t>
    </r>
    <r>
      <rPr>
        <b/>
        <sz val="11"/>
        <color theme="1"/>
        <rFont val="Calibri"/>
        <family val="2"/>
        <scheme val="minor"/>
      </rPr>
      <t>ultime cinque partite</t>
    </r>
    <r>
      <rPr>
        <sz val="11"/>
        <color theme="1"/>
        <rFont val="Calibri"/>
        <family val="2"/>
        <scheme val="minor"/>
      </rPr>
      <t xml:space="preserve"> della squadra di </t>
    </r>
    <r>
      <rPr>
        <b/>
        <sz val="11"/>
        <color theme="1"/>
        <rFont val="Calibri"/>
        <family val="2"/>
        <scheme val="minor"/>
      </rPr>
      <t>casa in casa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ultime cinque partite</t>
    </r>
    <r>
      <rPr>
        <sz val="11"/>
        <color theme="1"/>
        <rFont val="Calibri"/>
        <family val="2"/>
        <scheme val="minor"/>
      </rPr>
      <t xml:space="preserve"> della squadra </t>
    </r>
    <r>
      <rPr>
        <b/>
        <sz val="11"/>
        <color theme="1"/>
        <rFont val="Calibri"/>
        <family val="2"/>
        <scheme val="minor"/>
      </rPr>
      <t>fuoricasa in trasferta</t>
    </r>
    <r>
      <rPr>
        <sz val="11"/>
        <color theme="1"/>
        <rFont val="Calibri"/>
        <family val="2"/>
        <scheme val="minor"/>
      </rPr>
      <t xml:space="preserve"> e </t>
    </r>
    <r>
      <rPr>
        <b/>
        <sz val="11"/>
        <color theme="1"/>
        <rFont val="Calibri"/>
        <family val="2"/>
        <scheme val="minor"/>
      </rPr>
      <t>ultime cinque testa testa</t>
    </r>
  </si>
  <si>
    <t>Esempio</t>
  </si>
  <si>
    <r>
      <t xml:space="preserve">Incollare </t>
    </r>
    <r>
      <rPr>
        <sz val="11"/>
        <color theme="1"/>
        <rFont val="Calibri"/>
        <family val="2"/>
        <scheme val="minor"/>
      </rPr>
      <t xml:space="preserve">nelle seguenti celle nella pagina inserimentodati in </t>
    </r>
    <r>
      <rPr>
        <b/>
        <sz val="11"/>
        <color rgb="FFFF0000"/>
        <rFont val="Calibri"/>
        <family val="2"/>
        <scheme val="minor"/>
      </rPr>
      <t>A5,</t>
    </r>
    <r>
      <rPr>
        <sz val="11"/>
        <color theme="1"/>
        <rFont val="Calibri"/>
        <family val="2"/>
        <scheme val="minor"/>
      </rPr>
      <t xml:space="preserve"> statistiche della squadra di casa, in </t>
    </r>
    <r>
      <rPr>
        <b/>
        <sz val="11"/>
        <color rgb="FFFF0000"/>
        <rFont val="Calibri"/>
        <family val="2"/>
        <scheme val="minor"/>
      </rPr>
      <t>A13,</t>
    </r>
    <r>
      <rPr>
        <sz val="11"/>
        <color theme="1"/>
        <rFont val="Calibri"/>
        <family val="2"/>
        <scheme val="minor"/>
      </rPr>
      <t xml:space="preserve"> statistiche della squadra fuoricasa e per finire in </t>
    </r>
    <r>
      <rPr>
        <b/>
        <sz val="11"/>
        <color rgb="FFFF0000"/>
        <rFont val="Calibri"/>
        <family val="2"/>
        <scheme val="minor"/>
      </rPr>
      <t>A21</t>
    </r>
    <r>
      <rPr>
        <sz val="11"/>
        <color theme="1"/>
        <rFont val="Calibri"/>
        <family val="2"/>
        <scheme val="minor"/>
      </rPr>
      <t xml:space="preserve"> per le statistiche dei testa a testa. </t>
    </r>
    <r>
      <rPr>
        <b/>
        <sz val="11"/>
        <color theme="1"/>
        <rFont val="Calibri"/>
        <family val="2"/>
        <scheme val="minor"/>
      </rPr>
      <t xml:space="preserve">ATTENZIONE, per prendere i dati della squadra fuoricasa, </t>
    </r>
    <r>
      <rPr>
        <sz val="11"/>
        <color theme="1"/>
        <rFont val="Calibri"/>
        <family val="2"/>
        <scheme val="minor"/>
      </rPr>
      <t>dovete tornare nella pagima iniziale e scegliere le statistiche della squadra fuoricasa. FOTO N°2</t>
    </r>
  </si>
  <si>
    <t>2:4 (2 : 0) (0 : 0) (0 : 4)</t>
  </si>
  <si>
    <t>15/01/2020. 16:00</t>
  </si>
  <si>
    <t>Chaika - Avto</t>
  </si>
  <si>
    <t>5:4 (1 : 1) (2 : 0) (1 : 3) n.P.</t>
  </si>
  <si>
    <t>MHL</t>
  </si>
  <si>
    <t>09/01/2020. 16:00</t>
  </si>
  <si>
    <t>Chaika - Sarmaty</t>
  </si>
  <si>
    <t>1:4 (1 : 1) (0 : 1) (0 : 2)</t>
  </si>
  <si>
    <t>08/01/2020. 11:00</t>
  </si>
  <si>
    <t>2:3 (0 : 2) (2 : 1) (0 : 0)</t>
  </si>
  <si>
    <t>05/01/2020. 11:00</t>
  </si>
  <si>
    <t>Chaika - Ladia</t>
  </si>
  <si>
    <t>3:0 (1 : 0) (2 : 0) (0 : 0)</t>
  </si>
  <si>
    <t>04/01/2020. 11:00</t>
  </si>
  <si>
    <t>4:2 (2 : 1) (1 : 1) (1 : 0)</t>
  </si>
  <si>
    <t>09/01/2020. 14:00</t>
  </si>
  <si>
    <t>Omskie Yastreby - Avto</t>
  </si>
  <si>
    <t>1:4 (1 : 0) (0 : 1) (0 : 3)</t>
  </si>
  <si>
    <t>08/01/2020. 08:00</t>
  </si>
  <si>
    <t>4:2 (1 : 0) (2 : 1) (1 : 1)</t>
  </si>
  <si>
    <t>06/01/2020. 09:00</t>
  </si>
  <si>
    <t>Tumenski Legion - Avto</t>
  </si>
  <si>
    <t>05/01/2020. 09:00</t>
  </si>
  <si>
    <t>2:5 (1 : 1) (0 : 2) (1 : 2)</t>
  </si>
  <si>
    <t>15/01/20, 16:00</t>
  </si>
  <si>
    <r>
      <t>Chaika</t>
    </r>
    <r>
      <rPr>
        <sz val="8"/>
        <color rgb="FF3B525D"/>
        <rFont val="Verdana"/>
        <family val="2"/>
      </rPr>
      <t xml:space="preserve"> - Avto</t>
    </r>
  </si>
  <si>
    <r>
      <t>5 : 4</t>
    </r>
    <r>
      <rPr>
        <sz val="8"/>
        <color rgb="FF3B525D"/>
        <rFont val="Verdana"/>
        <family val="2"/>
      </rPr>
      <t>  (1 : 1) (2 : 0) (1 : 3) n.P.</t>
    </r>
  </si>
  <si>
    <t>48. Gameday</t>
  </si>
  <si>
    <t>09/10/19, 15:30</t>
  </si>
  <si>
    <r>
      <t xml:space="preserve">Avto - </t>
    </r>
    <r>
      <rPr>
        <b/>
        <sz val="8"/>
        <color rgb="FF3B525D"/>
        <rFont val="Verdana"/>
        <family val="2"/>
      </rPr>
      <t>Chaika</t>
    </r>
  </si>
  <si>
    <r>
      <t>1 : 3</t>
    </r>
    <r>
      <rPr>
        <sz val="8"/>
        <color rgb="FF3B525D"/>
        <rFont val="Verdana"/>
        <family val="2"/>
      </rPr>
      <t>  (1 : 2) (0 : 0) (0 : 1)</t>
    </r>
  </si>
  <si>
    <t>14. Gameday</t>
  </si>
  <si>
    <t>08/10/19, 15:30</t>
  </si>
  <si>
    <r>
      <t>Avto</t>
    </r>
    <r>
      <rPr>
        <sz val="8"/>
        <color rgb="FF3B525D"/>
        <rFont val="Verdana"/>
        <family val="2"/>
      </rPr>
      <t xml:space="preserve"> - Chaika</t>
    </r>
  </si>
  <si>
    <r>
      <t>2 : 1</t>
    </r>
    <r>
      <rPr>
        <sz val="8"/>
        <color rgb="FF3B525D"/>
        <rFont val="Verdana"/>
        <family val="2"/>
      </rPr>
      <t>  (1 : 1) (0 : 0) (1 : 0)</t>
    </r>
  </si>
  <si>
    <t>28/02/16, 08:30</t>
  </si>
  <si>
    <r>
      <t>3 : 4</t>
    </r>
    <r>
      <rPr>
        <sz val="8"/>
        <color rgb="FF3B525D"/>
        <rFont val="Verdana"/>
        <family val="2"/>
      </rPr>
      <t>  (1 : 0) (2 : 3) (0 : 0) n.P.</t>
    </r>
  </si>
  <si>
    <t>44. Gameday</t>
  </si>
  <si>
    <t>07/09/15, 16:00</t>
  </si>
  <si>
    <r>
      <t>5 : 2</t>
    </r>
    <r>
      <rPr>
        <sz val="8"/>
        <color rgb="FF3B525D"/>
        <rFont val="Verdana"/>
        <family val="2"/>
      </rPr>
      <t>  (2 : 1) (1 : 1) (2 : 0)</t>
    </r>
  </si>
  <si>
    <t>2. Gameday</t>
  </si>
  <si>
    <t>https://eishockey.wettpoint.com/en/</t>
  </si>
  <si>
    <t>Away</t>
  </si>
</sst>
</file>

<file path=xl/styles.xml><?xml version="1.0" encoding="utf-8"?>
<styleSheet xmlns="http://schemas.openxmlformats.org/spreadsheetml/2006/main">
  <numFmts count="1">
    <numFmt numFmtId="164" formatCode="0.0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3B525D"/>
      <name val="Verdana"/>
      <family val="2"/>
    </font>
    <font>
      <b/>
      <sz val="8"/>
      <color rgb="FF3B525D"/>
      <name val="Verdana"/>
      <family val="2"/>
    </font>
    <font>
      <u/>
      <sz val="11"/>
      <color theme="10"/>
      <name val="Calibri"/>
      <family val="2"/>
    </font>
    <font>
      <sz val="28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</font>
    <font>
      <b/>
      <sz val="4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00B050"/>
        </stop>
      </gradientFill>
    </fill>
    <fill>
      <gradientFill type="path" left="0.5" right="0.5" top="0.5" bottom="0.5">
        <stop position="0">
          <color theme="0"/>
        </stop>
        <stop position="1">
          <color rgb="FFFFC000"/>
        </stop>
      </gradient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double">
        <color rgb="FF00B050"/>
      </left>
      <right/>
      <top style="double">
        <color rgb="FF00B050"/>
      </top>
      <bottom style="double">
        <color rgb="FF00B050"/>
      </bottom>
      <diagonal/>
    </border>
    <border>
      <left/>
      <right/>
      <top style="double">
        <color rgb="FF00B050"/>
      </top>
      <bottom style="double">
        <color rgb="FF00B050"/>
      </bottom>
      <diagonal/>
    </border>
    <border>
      <left/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double">
        <color rgb="FFFFFF00"/>
      </left>
      <right style="double">
        <color rgb="FFFFFF00"/>
      </right>
      <top style="double">
        <color rgb="FFFFFF00"/>
      </top>
      <bottom style="double">
        <color rgb="FFFFFF00"/>
      </bottom>
      <diagonal/>
    </border>
    <border>
      <left style="double">
        <color rgb="FFFFFF00"/>
      </left>
      <right/>
      <top style="double">
        <color rgb="FFFFFF00"/>
      </top>
      <bottom/>
      <diagonal/>
    </border>
    <border>
      <left/>
      <right/>
      <top style="double">
        <color rgb="FFFFFF00"/>
      </top>
      <bottom/>
      <diagonal/>
    </border>
    <border>
      <left/>
      <right style="double">
        <color rgb="FFFFFF00"/>
      </right>
      <top style="double">
        <color rgb="FFFFFF00"/>
      </top>
      <bottom/>
      <diagonal/>
    </border>
    <border>
      <left style="double">
        <color rgb="FFFFFF00"/>
      </left>
      <right/>
      <top/>
      <bottom style="double">
        <color rgb="FFFFFF00"/>
      </bottom>
      <diagonal/>
    </border>
    <border>
      <left/>
      <right/>
      <top/>
      <bottom style="double">
        <color rgb="FFFFFF00"/>
      </bottom>
      <diagonal/>
    </border>
    <border>
      <left/>
      <right style="double">
        <color rgb="FFFFFF00"/>
      </right>
      <top/>
      <bottom style="double">
        <color rgb="FFFFFF00"/>
      </bottom>
      <diagonal/>
    </border>
    <border>
      <left style="double">
        <color rgb="FFFFFF00"/>
      </left>
      <right/>
      <top style="double">
        <color rgb="FFFFFF00"/>
      </top>
      <bottom style="double">
        <color rgb="FFFFFF00"/>
      </bottom>
      <diagonal/>
    </border>
    <border>
      <left/>
      <right/>
      <top style="double">
        <color rgb="FFFFFF00"/>
      </top>
      <bottom style="double">
        <color rgb="FFFFFF00"/>
      </bottom>
      <diagonal/>
    </border>
    <border>
      <left/>
      <right style="double">
        <color rgb="FFFFFF00"/>
      </right>
      <top style="double">
        <color rgb="FFFFFF00"/>
      </top>
      <bottom style="double">
        <color rgb="FFFFFF00"/>
      </bottom>
      <diagonal/>
    </border>
    <border>
      <left style="double">
        <color rgb="FFFFFF00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0" fontId="3" fillId="0" borderId="0" xfId="0" applyFont="1" applyAlignment="1">
      <alignment wrapText="1"/>
    </xf>
    <xf numFmtId="0" fontId="5" fillId="0" borderId="0" xfId="1" applyAlignment="1" applyProtection="1">
      <alignment horizontal="left" wrapText="1" indent="1"/>
    </xf>
    <xf numFmtId="0" fontId="3" fillId="0" borderId="0" xfId="0" applyFont="1" applyAlignment="1">
      <alignment horizontal="left" wrapText="1" indent="1"/>
    </xf>
    <xf numFmtId="0" fontId="0" fillId="0" borderId="0" xfId="0" applyAlignment="1">
      <alignment horizontal="center"/>
    </xf>
    <xf numFmtId="0" fontId="4" fillId="0" borderId="0" xfId="0" applyFont="1" applyAlignment="1">
      <alignment wrapText="1"/>
    </xf>
    <xf numFmtId="0" fontId="0" fillId="4" borderId="0" xfId="0" applyFill="1"/>
    <xf numFmtId="0" fontId="0" fillId="2" borderId="0" xfId="0" applyFill="1" applyAlignment="1"/>
    <xf numFmtId="0" fontId="0" fillId="5" borderId="0" xfId="0" applyFill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0" fontId="0" fillId="0" borderId="0" xfId="0" applyNumberFormat="1"/>
    <xf numFmtId="9" fontId="0" fillId="0" borderId="0" xfId="0" applyNumberFormat="1"/>
    <xf numFmtId="10" fontId="1" fillId="0" borderId="0" xfId="0" applyNumberFormat="1" applyFont="1" applyAlignment="1">
      <alignment horizontal="center"/>
    </xf>
    <xf numFmtId="164" fontId="0" fillId="0" borderId="0" xfId="0" applyNumberFormat="1"/>
    <xf numFmtId="0" fontId="1" fillId="2" borderId="9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0" fillId="2" borderId="21" xfId="0" applyFill="1" applyBorder="1"/>
    <xf numFmtId="0" fontId="1" fillId="2" borderId="21" xfId="0" applyFont="1" applyFill="1" applyBorder="1" applyAlignment="1">
      <alignment horizontal="center"/>
    </xf>
    <xf numFmtId="10" fontId="11" fillId="2" borderId="21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2" fillId="7" borderId="0" xfId="1" applyFont="1" applyFill="1" applyAlignment="1" applyProtection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10" fontId="2" fillId="2" borderId="28" xfId="0" applyNumberFormat="1" applyFont="1" applyFill="1" applyBorder="1" applyAlignment="1">
      <alignment horizontal="center"/>
    </xf>
    <xf numFmtId="10" fontId="2" fillId="2" borderId="29" xfId="0" applyNumberFormat="1" applyFont="1" applyFill="1" applyBorder="1" applyAlignment="1">
      <alignment horizontal="center"/>
    </xf>
    <xf numFmtId="10" fontId="2" fillId="2" borderId="30" xfId="0" applyNumberFormat="1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9" fontId="1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Collegamento ipertestuale" xfId="1" builtinId="8"/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http://www.maidirebet.altervista.org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gif"/><Relationship Id="rId1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238124</xdr:rowOff>
    </xdr:from>
    <xdr:to>
      <xdr:col>16</xdr:col>
      <xdr:colOff>0</xdr:colOff>
      <xdr:row>17</xdr:row>
      <xdr:rowOff>180975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619124"/>
          <a:ext cx="4267200" cy="28479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180975</xdr:rowOff>
    </xdr:from>
    <xdr:to>
      <xdr:col>8</xdr:col>
      <xdr:colOff>35442</xdr:colOff>
      <xdr:row>6</xdr:row>
      <xdr:rowOff>142875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800100"/>
          <a:ext cx="645042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15</xdr:col>
      <xdr:colOff>600075</xdr:colOff>
      <xdr:row>25</xdr:row>
      <xdr:rowOff>21105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3857625"/>
          <a:ext cx="4257675" cy="973605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27</xdr:row>
      <xdr:rowOff>0</xdr:rowOff>
    </xdr:from>
    <xdr:to>
      <xdr:col>15</xdr:col>
      <xdr:colOff>581024</xdr:colOff>
      <xdr:row>40</xdr:row>
      <xdr:rowOff>190499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6401" y="5191125"/>
          <a:ext cx="4238623" cy="26669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16</xdr:col>
      <xdr:colOff>0</xdr:colOff>
      <xdr:row>55</xdr:row>
      <xdr:rowOff>9525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86400" y="8239125"/>
          <a:ext cx="4267200" cy="22955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16</xdr:col>
      <xdr:colOff>33867</xdr:colOff>
      <xdr:row>69</xdr:row>
      <xdr:rowOff>133351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86400" y="10906126"/>
          <a:ext cx="4301067" cy="241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566388</xdr:colOff>
      <xdr:row>5</xdr:row>
      <xdr:rowOff>152400</xdr:rowOff>
    </xdr:from>
    <xdr:to>
      <xdr:col>12</xdr:col>
      <xdr:colOff>56964</xdr:colOff>
      <xdr:row>10</xdr:row>
      <xdr:rowOff>180975</xdr:rowOff>
    </xdr:to>
    <xdr:pic>
      <xdr:nvPicPr>
        <xdr:cNvPr id="4" name="Immagine 3" descr="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2788" y="981075"/>
          <a:ext cx="1319376" cy="98107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15</xdr:row>
      <xdr:rowOff>200024</xdr:rowOff>
    </xdr:from>
    <xdr:to>
      <xdr:col>16</xdr:col>
      <xdr:colOff>628650</xdr:colOff>
      <xdr:row>17</xdr:row>
      <xdr:rowOff>19050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58375" y="3067049"/>
          <a:ext cx="600075" cy="2857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1025" name="Picture 1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1026" name="Picture 2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1333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1027" name="Picture 3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1028" name="Picture 4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3429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1029" name="Picture 5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4191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1035" name="Picture 11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24725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1036" name="Picture 12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24725" y="2476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1037" name="Picture 13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24725" y="2667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1038" name="Picture 14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24725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1039" name="Picture 15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24725" y="3048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1040" name="Picture 16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1041" name="Picture 17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11811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1042" name="Picture 18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16002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1043" name="Picture 19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0193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1044" name="Picture 20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4384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1045" name="Picture 21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1046" name="Picture 22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952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1047" name="Picture 23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1143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1048" name="Picture 24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1333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1049" name="Picture 25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1524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1050" name="Picture 26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1051" name="Picture 27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476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1052" name="Picture 28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667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1053" name="Picture 29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1054" name="Picture 30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3048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2" name="Picture 1" descr="USA Eishockey Ergebniss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3" name="Picture 2" descr="USA Eishockey Ergebniss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57175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4" name="Picture 3" descr="USA Eishockey Ergebniss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5" name="Picture 4" descr="USA Eishockey Ergebniss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314325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6" name="Picture 5" descr="USA Eishockey Ergebniss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3429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3073" name="Picture 1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3074" name="Picture 2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952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3075" name="Picture 3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143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3076" name="Picture 4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333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3077" name="Picture 5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524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3078" name="Picture 6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3079" name="Picture 7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476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3080" name="Picture 8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667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3081" name="Picture 9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3082" name="Picture 10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3048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3083" name="Picture 11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3084" name="Picture 12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952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3085" name="Picture 13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143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3086" name="Picture 14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333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3087" name="Picture 15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524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3088" name="Picture 16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3089" name="Picture 17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476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3090" name="Picture 18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667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3091" name="Picture 19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3092" name="Picture 20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3048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7" name="Picture 1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8" name="Picture 2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952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9" name="Picture 3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143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10" name="Picture 4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333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11" name="Picture 5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524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1030" name="Picture 6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1031" name="Picture 7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476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1032" name="Picture 8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667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1033" name="Picture 9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1034" name="Picture 10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3048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12" name="Picture 11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13" name="Picture 12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952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14" name="Picture 13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143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15" name="Picture 14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333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16" name="Picture 15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1524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17" name="Picture 16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18" name="Picture 17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476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19" name="Picture 18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667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20" name="Picture 19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21" name="Picture 20" descr="United States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0" y="3048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4</xdr:row>
      <xdr:rowOff>114300</xdr:rowOff>
    </xdr:to>
    <xdr:pic>
      <xdr:nvPicPr>
        <xdr:cNvPr id="2049" name="Picture 1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762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171450</xdr:colOff>
      <xdr:row>5</xdr:row>
      <xdr:rowOff>114300</xdr:rowOff>
    </xdr:to>
    <xdr:pic>
      <xdr:nvPicPr>
        <xdr:cNvPr id="2050" name="Picture 2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952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6</xdr:row>
      <xdr:rowOff>114300</xdr:rowOff>
    </xdr:to>
    <xdr:pic>
      <xdr:nvPicPr>
        <xdr:cNvPr id="2051" name="Picture 3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1143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171450</xdr:colOff>
      <xdr:row>7</xdr:row>
      <xdr:rowOff>114300</xdr:rowOff>
    </xdr:to>
    <xdr:pic>
      <xdr:nvPicPr>
        <xdr:cNvPr id="2052" name="Picture 4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1333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171450</xdr:colOff>
      <xdr:row>8</xdr:row>
      <xdr:rowOff>114300</xdr:rowOff>
    </xdr:to>
    <xdr:pic>
      <xdr:nvPicPr>
        <xdr:cNvPr id="2053" name="Picture 5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1524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171450</xdr:colOff>
      <xdr:row>12</xdr:row>
      <xdr:rowOff>114300</xdr:rowOff>
    </xdr:to>
    <xdr:pic>
      <xdr:nvPicPr>
        <xdr:cNvPr id="2054" name="Picture 6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2286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13</xdr:row>
      <xdr:rowOff>114300</xdr:rowOff>
    </xdr:to>
    <xdr:pic>
      <xdr:nvPicPr>
        <xdr:cNvPr id="2055" name="Picture 7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2476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171450</xdr:colOff>
      <xdr:row>14</xdr:row>
      <xdr:rowOff>114300</xdr:rowOff>
    </xdr:to>
    <xdr:pic>
      <xdr:nvPicPr>
        <xdr:cNvPr id="2056" name="Picture 8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26670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171450</xdr:colOff>
      <xdr:row>15</xdr:row>
      <xdr:rowOff>114300</xdr:rowOff>
    </xdr:to>
    <xdr:pic>
      <xdr:nvPicPr>
        <xdr:cNvPr id="2057" name="Picture 9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2857500"/>
          <a:ext cx="171450" cy="114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171450</xdr:colOff>
      <xdr:row>16</xdr:row>
      <xdr:rowOff>114300</xdr:rowOff>
    </xdr:to>
    <xdr:pic>
      <xdr:nvPicPr>
        <xdr:cNvPr id="2058" name="Picture 10" descr="Russia Hockey Result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0" y="3048000"/>
          <a:ext cx="171450" cy="1143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ishockey.wettpoint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ishockey.wettpoint.com/en/games/3235391.html" TargetMode="External"/><Relationship Id="rId3" Type="http://schemas.openxmlformats.org/officeDocument/2006/relationships/hyperlink" Target="https://eishockey.wettpoint.com/en/games/3235383.html" TargetMode="External"/><Relationship Id="rId7" Type="http://schemas.openxmlformats.org/officeDocument/2006/relationships/hyperlink" Target="https://eishockey.wettpoint.com/en/games/3235378.html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eishockey.wettpoint.com/en/games/3235397.html" TargetMode="External"/><Relationship Id="rId1" Type="http://schemas.openxmlformats.org/officeDocument/2006/relationships/hyperlink" Target="https://eishockey.wettpoint.com/en/games/3235411.html" TargetMode="External"/><Relationship Id="rId6" Type="http://schemas.openxmlformats.org/officeDocument/2006/relationships/hyperlink" Target="https://eishockey.wettpoint.com/en/games/3235411.html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eishockey.wettpoint.com/en/games/3235349.html" TargetMode="External"/><Relationship Id="rId10" Type="http://schemas.openxmlformats.org/officeDocument/2006/relationships/hyperlink" Target="https://eishockey.wettpoint.com/en/games/3235371.html" TargetMode="External"/><Relationship Id="rId4" Type="http://schemas.openxmlformats.org/officeDocument/2006/relationships/hyperlink" Target="https://eishockey.wettpoint.com/en/games/3235363.html" TargetMode="External"/><Relationship Id="rId9" Type="http://schemas.openxmlformats.org/officeDocument/2006/relationships/hyperlink" Target="https://eishockey.wettpoint.com/en/games/3235347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239"/>
  <sheetViews>
    <sheetView workbookViewId="0">
      <selection activeCell="B5" sqref="B5:F18"/>
    </sheetView>
  </sheetViews>
  <sheetFormatPr defaultRowHeight="15"/>
  <cols>
    <col min="18" max="18" width="0" hidden="1" customWidth="1"/>
    <col min="19" max="38" width="9.140625" style="35"/>
  </cols>
  <sheetData>
    <row r="1" spans="1:18">
      <c r="A1" s="36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</row>
    <row r="2" spans="1:18">
      <c r="A2" s="36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</row>
    <row r="3" spans="1:18" ht="18.75">
      <c r="A3" s="36"/>
      <c r="B3" s="40" t="s">
        <v>63</v>
      </c>
      <c r="C3" s="40"/>
      <c r="D3" s="40"/>
      <c r="E3" s="40"/>
      <c r="F3" s="40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</row>
    <row r="4" spans="1:18">
      <c r="A4" s="36"/>
      <c r="B4" s="35"/>
      <c r="C4" s="35"/>
      <c r="D4" s="35"/>
      <c r="E4" s="35"/>
      <c r="F4" s="35"/>
      <c r="G4" s="35"/>
      <c r="H4" s="35"/>
      <c r="I4" s="35"/>
      <c r="Q4" s="35"/>
    </row>
    <row r="5" spans="1:18">
      <c r="A5" s="36"/>
      <c r="B5" s="39" t="s">
        <v>16</v>
      </c>
      <c r="C5" s="39"/>
      <c r="D5" s="39"/>
      <c r="E5" s="39"/>
      <c r="F5" s="39"/>
      <c r="G5" s="35"/>
      <c r="H5" s="35"/>
      <c r="I5" s="35"/>
      <c r="Q5" s="35"/>
    </row>
    <row r="6" spans="1:18">
      <c r="A6" s="36"/>
      <c r="B6" s="39"/>
      <c r="C6" s="39"/>
      <c r="D6" s="39"/>
      <c r="E6" s="39"/>
      <c r="F6" s="39"/>
      <c r="G6" s="35"/>
      <c r="H6" s="35"/>
      <c r="I6" s="35"/>
      <c r="Q6" s="35"/>
    </row>
    <row r="7" spans="1:18">
      <c r="A7" s="36"/>
      <c r="B7" s="39"/>
      <c r="C7" s="39"/>
      <c r="D7" s="39"/>
      <c r="E7" s="39"/>
      <c r="F7" s="39"/>
      <c r="G7" s="35"/>
      <c r="H7" s="35"/>
      <c r="I7" s="35"/>
      <c r="Q7" s="35"/>
    </row>
    <row r="8" spans="1:18">
      <c r="A8" s="36"/>
      <c r="B8" s="39"/>
      <c r="C8" s="39"/>
      <c r="D8" s="39"/>
      <c r="E8" s="39"/>
      <c r="F8" s="39"/>
      <c r="G8" s="35"/>
      <c r="H8" s="35"/>
      <c r="I8" s="35"/>
      <c r="Q8" s="35"/>
    </row>
    <row r="9" spans="1:18">
      <c r="A9" s="36"/>
      <c r="B9" s="39"/>
      <c r="C9" s="39"/>
      <c r="D9" s="39"/>
      <c r="E9" s="39"/>
      <c r="F9" s="39"/>
      <c r="G9" s="35"/>
      <c r="H9" s="35"/>
      <c r="I9" s="35"/>
      <c r="Q9" s="35"/>
    </row>
    <row r="10" spans="1:18">
      <c r="A10" s="36"/>
      <c r="B10" s="39"/>
      <c r="C10" s="39"/>
      <c r="D10" s="39"/>
      <c r="E10" s="39"/>
      <c r="F10" s="39"/>
      <c r="G10" s="35"/>
      <c r="H10" s="35"/>
      <c r="I10" s="35"/>
      <c r="Q10" s="35"/>
    </row>
    <row r="11" spans="1:18">
      <c r="A11" s="36"/>
      <c r="B11" s="39"/>
      <c r="C11" s="39"/>
      <c r="D11" s="39"/>
      <c r="E11" s="39"/>
      <c r="F11" s="39"/>
      <c r="G11" s="35"/>
      <c r="H11" s="35"/>
      <c r="I11" s="35"/>
      <c r="Q11" s="35"/>
    </row>
    <row r="12" spans="1:18">
      <c r="A12" s="36"/>
      <c r="B12" s="39"/>
      <c r="C12" s="39"/>
      <c r="D12" s="39"/>
      <c r="E12" s="39"/>
      <c r="F12" s="39"/>
      <c r="G12" s="35"/>
      <c r="H12" s="35"/>
      <c r="I12" s="35"/>
      <c r="Q12" s="35"/>
    </row>
    <row r="13" spans="1:18">
      <c r="A13" s="36"/>
      <c r="B13" s="39"/>
      <c r="C13" s="39"/>
      <c r="D13" s="39"/>
      <c r="E13" s="39"/>
      <c r="F13" s="39"/>
      <c r="G13" s="35"/>
      <c r="H13" s="35"/>
      <c r="I13" s="35"/>
      <c r="Q13" s="35"/>
    </row>
    <row r="14" spans="1:18">
      <c r="A14" s="36"/>
      <c r="B14" s="39"/>
      <c r="C14" s="39"/>
      <c r="D14" s="39"/>
      <c r="E14" s="39"/>
      <c r="F14" s="39"/>
      <c r="G14" s="35"/>
      <c r="H14" s="35"/>
      <c r="I14" s="35"/>
      <c r="Q14" s="35"/>
    </row>
    <row r="15" spans="1:18">
      <c r="A15" s="36"/>
      <c r="B15" s="39"/>
      <c r="C15" s="39"/>
      <c r="D15" s="39"/>
      <c r="E15" s="39"/>
      <c r="F15" s="39"/>
      <c r="G15" s="35"/>
      <c r="H15" s="35"/>
      <c r="I15" s="35"/>
      <c r="Q15" s="35"/>
    </row>
    <row r="16" spans="1:18">
      <c r="A16" s="36"/>
      <c r="B16" s="39"/>
      <c r="C16" s="39"/>
      <c r="D16" s="39"/>
      <c r="E16" s="39"/>
      <c r="F16" s="39"/>
      <c r="G16" s="35"/>
      <c r="H16" s="35"/>
      <c r="I16" s="35"/>
      <c r="Q16" s="35"/>
    </row>
    <row r="17" spans="1:17">
      <c r="A17" s="36"/>
      <c r="B17" s="39"/>
      <c r="C17" s="39"/>
      <c r="D17" s="39"/>
      <c r="E17" s="39"/>
      <c r="F17" s="39"/>
      <c r="G17" s="35"/>
      <c r="H17" s="35"/>
      <c r="I17" s="35"/>
      <c r="Q17" s="35"/>
    </row>
    <row r="18" spans="1:17">
      <c r="A18" s="36"/>
      <c r="B18" s="39"/>
      <c r="C18" s="39"/>
      <c r="D18" s="39"/>
      <c r="E18" s="39"/>
      <c r="F18" s="39"/>
      <c r="G18" s="35"/>
      <c r="H18" s="35"/>
      <c r="I18" s="35"/>
      <c r="Q18" s="35"/>
    </row>
    <row r="19" spans="1:17">
      <c r="A19" s="36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</row>
    <row r="20" spans="1:17">
      <c r="A20" s="36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</row>
    <row r="21" spans="1:17">
      <c r="A21" s="36"/>
      <c r="B21" s="41" t="s">
        <v>17</v>
      </c>
      <c r="C21" s="41"/>
      <c r="D21" s="41"/>
      <c r="E21" s="41"/>
      <c r="F21" s="41"/>
      <c r="G21" s="35"/>
      <c r="H21" s="35"/>
      <c r="I21" s="35"/>
      <c r="Q21" s="35"/>
    </row>
    <row r="22" spans="1:17">
      <c r="A22" s="36"/>
      <c r="B22" s="35"/>
      <c r="C22" s="35"/>
      <c r="D22" s="35"/>
      <c r="E22" s="35"/>
      <c r="F22" s="35"/>
      <c r="G22" s="35"/>
      <c r="H22" s="35"/>
      <c r="I22" s="35"/>
      <c r="Q22" s="35"/>
    </row>
    <row r="23" spans="1:17">
      <c r="A23" s="36"/>
      <c r="B23" s="42" t="s">
        <v>18</v>
      </c>
      <c r="C23" s="42"/>
      <c r="D23" s="42"/>
      <c r="E23" s="42"/>
      <c r="F23" s="42"/>
      <c r="G23" s="35"/>
      <c r="H23" s="35"/>
      <c r="I23" s="35"/>
      <c r="Q23" s="35"/>
    </row>
    <row r="24" spans="1:17">
      <c r="A24" s="36"/>
      <c r="B24" s="42"/>
      <c r="C24" s="42"/>
      <c r="D24" s="42"/>
      <c r="E24" s="42"/>
      <c r="F24" s="42"/>
      <c r="G24" s="35"/>
      <c r="H24" s="35"/>
      <c r="I24" s="35"/>
      <c r="Q24" s="35"/>
    </row>
    <row r="25" spans="1:17">
      <c r="A25" s="36"/>
      <c r="B25" s="35"/>
      <c r="C25" s="35"/>
      <c r="D25" s="35"/>
      <c r="E25" s="35"/>
      <c r="F25" s="35"/>
      <c r="G25" s="35"/>
      <c r="H25" s="35"/>
      <c r="I25" s="35"/>
      <c r="Q25" s="35"/>
    </row>
    <row r="26" spans="1:17">
      <c r="A26" s="36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</row>
    <row r="27" spans="1:17">
      <c r="A27" s="36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</row>
    <row r="28" spans="1:17">
      <c r="A28" s="36"/>
      <c r="B28" s="37" t="s">
        <v>19</v>
      </c>
      <c r="C28" s="37"/>
      <c r="D28" s="37"/>
      <c r="E28" s="37"/>
      <c r="F28" s="37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</row>
    <row r="29" spans="1:17">
      <c r="A29" s="36"/>
      <c r="B29" s="37"/>
      <c r="C29" s="37"/>
      <c r="D29" s="37"/>
      <c r="E29" s="37"/>
      <c r="F29" s="37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</row>
    <row r="30" spans="1:17">
      <c r="A30" s="36"/>
      <c r="B30" s="37"/>
      <c r="C30" s="37"/>
      <c r="D30" s="37"/>
      <c r="E30" s="37"/>
      <c r="F30" s="37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</row>
    <row r="31" spans="1:17">
      <c r="A31" s="36"/>
      <c r="B31" s="37"/>
      <c r="C31" s="37"/>
      <c r="D31" s="37"/>
      <c r="E31" s="37"/>
      <c r="F31" s="37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</row>
    <row r="32" spans="1:17">
      <c r="A32" s="36"/>
      <c r="B32" s="37"/>
      <c r="C32" s="37"/>
      <c r="D32" s="37"/>
      <c r="E32" s="37"/>
      <c r="F32" s="37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</row>
    <row r="33" spans="1:17">
      <c r="A33" s="36"/>
      <c r="B33" s="37"/>
      <c r="C33" s="37"/>
      <c r="D33" s="37"/>
      <c r="E33" s="37"/>
      <c r="F33" s="37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</row>
    <row r="34" spans="1:17">
      <c r="A34" s="36"/>
      <c r="B34" s="37"/>
      <c r="C34" s="37"/>
      <c r="D34" s="37"/>
      <c r="E34" s="37"/>
      <c r="F34" s="37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</row>
    <row r="35" spans="1:17">
      <c r="A35" s="36"/>
      <c r="B35" s="37"/>
      <c r="C35" s="37"/>
      <c r="D35" s="37"/>
      <c r="E35" s="37"/>
      <c r="F35" s="37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</row>
    <row r="36" spans="1:17">
      <c r="A36" s="36"/>
      <c r="B36" s="37"/>
      <c r="C36" s="37"/>
      <c r="D36" s="37"/>
      <c r="E36" s="37"/>
      <c r="F36" s="37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</row>
    <row r="37" spans="1:17">
      <c r="A37" s="36"/>
      <c r="B37" s="37"/>
      <c r="C37" s="37"/>
      <c r="D37" s="37"/>
      <c r="E37" s="37"/>
      <c r="F37" s="37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</row>
    <row r="38" spans="1:17">
      <c r="A38" s="36"/>
      <c r="B38" s="37"/>
      <c r="C38" s="37"/>
      <c r="D38" s="37"/>
      <c r="E38" s="37"/>
      <c r="F38" s="37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</row>
    <row r="39" spans="1:17">
      <c r="A39" s="36"/>
      <c r="B39" s="37"/>
      <c r="C39" s="37"/>
      <c r="D39" s="37"/>
      <c r="E39" s="37"/>
      <c r="F39" s="37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</row>
    <row r="40" spans="1:17">
      <c r="A40" s="36"/>
      <c r="B40" s="37"/>
      <c r="C40" s="37"/>
      <c r="D40" s="37"/>
      <c r="E40" s="37"/>
      <c r="F40" s="37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</row>
    <row r="41" spans="1:17">
      <c r="A41" s="36"/>
      <c r="B41" s="37"/>
      <c r="C41" s="37"/>
      <c r="D41" s="37"/>
      <c r="E41" s="37"/>
      <c r="F41" s="37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7">
      <c r="A42" s="36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7">
      <c r="A43" s="36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44" spans="1:17">
      <c r="A44" s="36"/>
      <c r="B44" s="38" t="s">
        <v>20</v>
      </c>
      <c r="C44" s="38"/>
      <c r="D44" s="38"/>
      <c r="E44" s="38"/>
      <c r="F44" s="38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</row>
    <row r="45" spans="1:17" ht="15" customHeight="1">
      <c r="A45" s="36"/>
      <c r="B45" s="38"/>
      <c r="C45" s="38"/>
      <c r="D45" s="38"/>
      <c r="E45" s="38"/>
      <c r="F45" s="38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</row>
    <row r="46" spans="1:17" ht="15" customHeight="1">
      <c r="A46" s="36"/>
      <c r="B46" s="38"/>
      <c r="C46" s="38"/>
      <c r="D46" s="38"/>
      <c r="E46" s="38"/>
      <c r="F46" s="38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</row>
    <row r="47" spans="1:17" ht="15" customHeight="1">
      <c r="A47" s="36"/>
      <c r="B47" s="38"/>
      <c r="C47" s="38"/>
      <c r="D47" s="38"/>
      <c r="E47" s="38"/>
      <c r="F47" s="38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</row>
    <row r="48" spans="1:17" ht="15" customHeight="1">
      <c r="A48" s="36"/>
      <c r="B48" s="38"/>
      <c r="C48" s="38"/>
      <c r="D48" s="38"/>
      <c r="E48" s="38"/>
      <c r="F48" s="38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</row>
    <row r="49" spans="1:17" ht="15" customHeight="1">
      <c r="A49" s="36"/>
      <c r="B49" s="38"/>
      <c r="C49" s="38"/>
      <c r="D49" s="38"/>
      <c r="E49" s="38"/>
      <c r="F49" s="38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</row>
    <row r="50" spans="1:17" ht="15" customHeight="1">
      <c r="A50" s="36"/>
      <c r="B50" s="38"/>
      <c r="C50" s="38"/>
      <c r="D50" s="38"/>
      <c r="E50" s="38"/>
      <c r="F50" s="38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</row>
    <row r="51" spans="1:17" ht="15" customHeight="1">
      <c r="A51" s="36"/>
      <c r="B51" s="38"/>
      <c r="C51" s="38"/>
      <c r="D51" s="38"/>
      <c r="E51" s="38"/>
      <c r="F51" s="38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</row>
    <row r="52" spans="1:17" ht="15" customHeight="1">
      <c r="A52" s="36"/>
      <c r="B52" s="38"/>
      <c r="C52" s="38"/>
      <c r="D52" s="38"/>
      <c r="E52" s="38"/>
      <c r="F52" s="38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</row>
    <row r="53" spans="1:17" ht="15" customHeight="1">
      <c r="A53" s="36"/>
      <c r="B53" s="38"/>
      <c r="C53" s="38"/>
      <c r="D53" s="38"/>
      <c r="E53" s="38"/>
      <c r="F53" s="38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</row>
    <row r="54" spans="1:17" ht="15" customHeight="1">
      <c r="A54" s="36"/>
      <c r="B54" s="38"/>
      <c r="C54" s="38"/>
      <c r="D54" s="38"/>
      <c r="E54" s="38"/>
      <c r="F54" s="38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</row>
    <row r="55" spans="1:17" ht="15" customHeight="1">
      <c r="A55" s="36"/>
      <c r="B55" s="38"/>
      <c r="C55" s="38"/>
      <c r="D55" s="38"/>
      <c r="E55" s="38"/>
      <c r="F55" s="38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</row>
    <row r="56" spans="1:17">
      <c r="A56" s="36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</row>
    <row r="57" spans="1:17">
      <c r="A57" s="36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</row>
    <row r="58" spans="1:17">
      <c r="A58" s="36"/>
      <c r="B58" s="39" t="s">
        <v>21</v>
      </c>
      <c r="C58" s="39"/>
      <c r="D58" s="39"/>
      <c r="E58" s="39"/>
      <c r="F58" s="39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</row>
    <row r="59" spans="1:17">
      <c r="A59" s="36"/>
      <c r="B59" s="39"/>
      <c r="C59" s="39"/>
      <c r="D59" s="39"/>
      <c r="E59" s="39"/>
      <c r="F59" s="39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</row>
    <row r="60" spans="1:17">
      <c r="A60" s="36"/>
      <c r="B60" s="39"/>
      <c r="C60" s="39"/>
      <c r="D60" s="39"/>
      <c r="E60" s="39"/>
      <c r="F60" s="39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</row>
    <row r="61" spans="1:17">
      <c r="A61" s="36"/>
      <c r="B61" s="39"/>
      <c r="C61" s="39"/>
      <c r="D61" s="39"/>
      <c r="E61" s="39"/>
      <c r="F61" s="39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</row>
    <row r="62" spans="1:17">
      <c r="A62" s="36"/>
      <c r="B62" s="39"/>
      <c r="C62" s="39"/>
      <c r="D62" s="39"/>
      <c r="E62" s="39"/>
      <c r="F62" s="39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</row>
    <row r="63" spans="1:17">
      <c r="A63" s="36"/>
      <c r="B63" s="39"/>
      <c r="C63" s="39"/>
      <c r="D63" s="39"/>
      <c r="E63" s="39"/>
      <c r="F63" s="39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</row>
    <row r="64" spans="1:17">
      <c r="A64" s="36"/>
      <c r="B64" s="39"/>
      <c r="C64" s="39"/>
      <c r="D64" s="39"/>
      <c r="E64" s="39"/>
      <c r="F64" s="39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</row>
    <row r="65" spans="1:18">
      <c r="A65" s="36"/>
      <c r="B65" s="39"/>
      <c r="C65" s="39"/>
      <c r="D65" s="39"/>
      <c r="E65" s="39"/>
      <c r="F65" s="39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</row>
    <row r="66" spans="1:18">
      <c r="A66" s="36"/>
      <c r="B66" s="39"/>
      <c r="C66" s="39"/>
      <c r="D66" s="39"/>
      <c r="E66" s="39"/>
      <c r="F66" s="39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</row>
    <row r="67" spans="1:18">
      <c r="A67" s="36"/>
      <c r="B67" s="39"/>
      <c r="C67" s="39"/>
      <c r="D67" s="39"/>
      <c r="E67" s="39"/>
      <c r="F67" s="39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</row>
    <row r="68" spans="1:18">
      <c r="A68" s="36"/>
      <c r="B68" s="39"/>
      <c r="C68" s="39"/>
      <c r="D68" s="39"/>
      <c r="E68" s="39"/>
      <c r="F68" s="39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</row>
    <row r="69" spans="1:18">
      <c r="A69" s="36"/>
      <c r="B69" s="39"/>
      <c r="C69" s="39"/>
      <c r="D69" s="39"/>
      <c r="E69" s="39"/>
      <c r="F69" s="39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</row>
    <row r="70" spans="1:18">
      <c r="A70" s="36"/>
      <c r="B70" s="39"/>
      <c r="C70" s="39"/>
      <c r="D70" s="39"/>
      <c r="E70" s="39"/>
      <c r="F70" s="39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</row>
    <row r="71" spans="1:18">
      <c r="A71" s="36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</row>
    <row r="72" spans="1:18">
      <c r="A72" s="36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</row>
    <row r="73" spans="1:18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</row>
    <row r="74" spans="1:18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</row>
    <row r="75" spans="1:18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</row>
    <row r="76" spans="1:18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</row>
    <row r="77" spans="1:18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</row>
    <row r="78" spans="1:18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</row>
    <row r="79" spans="1:18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</row>
    <row r="80" spans="1:18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</row>
    <row r="81" spans="1:18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</row>
    <row r="82" spans="1:18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</row>
    <row r="83" spans="1:18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</row>
    <row r="84" spans="1:18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</row>
    <row r="85" spans="1:18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</row>
    <row r="86" spans="1:18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</row>
    <row r="87" spans="1:18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</row>
    <row r="88" spans="1:18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</row>
    <row r="89" spans="1:18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</row>
    <row r="90" spans="1:18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</row>
    <row r="91" spans="1:18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</row>
    <row r="92" spans="1:18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</row>
    <row r="93" spans="1:18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</row>
    <row r="94" spans="1:18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</row>
    <row r="95" spans="1:18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</row>
    <row r="96" spans="1:18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</row>
    <row r="97" spans="1:18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</row>
    <row r="98" spans="1:18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</row>
    <row r="99" spans="1:18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</row>
    <row r="100" spans="1:18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</row>
    <row r="101" spans="1:18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</row>
    <row r="102" spans="1:18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</row>
    <row r="103" spans="1:18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</row>
    <row r="104" spans="1:18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</row>
    <row r="105" spans="1:18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</row>
    <row r="106" spans="1:18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</row>
    <row r="107" spans="1:18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</row>
    <row r="108" spans="1:1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</row>
    <row r="109" spans="1:18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</row>
    <row r="110" spans="1:18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</row>
    <row r="111" spans="1:18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</row>
    <row r="112" spans="1:18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</row>
    <row r="113" spans="1:18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</row>
    <row r="114" spans="1:18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</row>
    <row r="115" spans="1:18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</row>
    <row r="116" spans="1:18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</row>
    <row r="117" spans="1:18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</row>
    <row r="118" spans="1: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</row>
    <row r="119" spans="1:18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</row>
    <row r="120" spans="1:18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</row>
    <row r="121" spans="1:18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</row>
    <row r="122" spans="1:18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</row>
    <row r="123" spans="1:18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</row>
    <row r="124" spans="1:18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</row>
    <row r="125" spans="1:18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</row>
    <row r="126" spans="1:18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</row>
    <row r="127" spans="1:18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</row>
    <row r="128" spans="1:18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</row>
    <row r="129" spans="1:18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</row>
    <row r="130" spans="1:18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</row>
    <row r="131" spans="1:18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</row>
    <row r="132" spans="1:18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</row>
    <row r="133" spans="1:18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</row>
    <row r="134" spans="1:18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</row>
    <row r="135" spans="1:18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</row>
    <row r="136" spans="1:18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</row>
    <row r="137" spans="1:18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</row>
    <row r="138" spans="1:18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</row>
    <row r="139" spans="1:18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</row>
    <row r="140" spans="1:18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</row>
    <row r="141" spans="1:18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</row>
    <row r="142" spans="1:18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</row>
    <row r="143" spans="1:18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</row>
    <row r="144" spans="1:18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</row>
    <row r="145" spans="1:18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</row>
    <row r="146" spans="1:18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</row>
    <row r="147" spans="1:18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</row>
    <row r="148" spans="1:18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</row>
    <row r="149" spans="1:18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</row>
    <row r="150" spans="1:18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</row>
    <row r="151" spans="1:18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</row>
    <row r="152" spans="1:18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</row>
    <row r="153" spans="1:18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</row>
    <row r="154" spans="1:18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</row>
    <row r="155" spans="1:18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</row>
    <row r="156" spans="1:18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</row>
    <row r="157" spans="1:18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</row>
    <row r="158" spans="1:18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</row>
    <row r="159" spans="1:18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</row>
    <row r="160" spans="1:18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</row>
    <row r="161" spans="1:18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</row>
    <row r="162" spans="1:18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</row>
    <row r="163" spans="1:18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</row>
    <row r="164" spans="1:18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</row>
    <row r="165" spans="1:18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</row>
    <row r="166" spans="1:18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</row>
    <row r="167" spans="1:18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</row>
    <row r="168" spans="1:1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</row>
    <row r="169" spans="1:18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</row>
    <row r="170" spans="1:18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</row>
    <row r="171" spans="1:18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</row>
    <row r="172" spans="1:18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</row>
    <row r="173" spans="1:18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</row>
    <row r="174" spans="1:18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</row>
    <row r="175" spans="1:18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</row>
    <row r="176" spans="1:18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</row>
    <row r="177" spans="1:18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</row>
    <row r="178" spans="1:1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</row>
    <row r="179" spans="1:18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</row>
    <row r="180" spans="1:18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</row>
    <row r="181" spans="1:18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</row>
    <row r="182" spans="1:18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</row>
    <row r="183" spans="1:18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</row>
    <row r="184" spans="1:18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</row>
    <row r="185" spans="1:18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</row>
    <row r="186" spans="1:18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</row>
    <row r="187" spans="1:18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</row>
    <row r="188" spans="1:18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</row>
    <row r="189" spans="1:18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</row>
    <row r="190" spans="1:18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</row>
    <row r="191" spans="1:18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</row>
    <row r="192" spans="1:18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</row>
    <row r="193" spans="1:18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</row>
    <row r="194" spans="1:18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</row>
    <row r="195" spans="1:18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</row>
    <row r="196" spans="1:18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</row>
    <row r="197" spans="1:18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</row>
    <row r="198" spans="1:18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</row>
    <row r="199" spans="1:18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</row>
    <row r="200" spans="1:18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</row>
    <row r="201" spans="1:18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</row>
    <row r="202" spans="1:18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</row>
    <row r="203" spans="1:18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</row>
    <row r="204" spans="1:18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</row>
    <row r="205" spans="1:18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</row>
    <row r="206" spans="1:18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</row>
    <row r="207" spans="1:18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</row>
    <row r="208" spans="1:18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</row>
    <row r="209" spans="1:18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</row>
    <row r="210" spans="1:18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</row>
    <row r="211" spans="1:18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</row>
    <row r="212" spans="1:18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</row>
    <row r="213" spans="1:18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</row>
    <row r="214" spans="1:18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</row>
    <row r="215" spans="1:18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</row>
    <row r="216" spans="1:18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</row>
    <row r="217" spans="1:18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</row>
    <row r="218" spans="1:1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</row>
    <row r="219" spans="1:18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</row>
    <row r="220" spans="1:18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</row>
    <row r="221" spans="1:18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</row>
    <row r="222" spans="1:18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</row>
    <row r="223" spans="1:18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</row>
    <row r="224" spans="1:18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</row>
    <row r="225" spans="1:18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</row>
    <row r="226" spans="1:18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</row>
    <row r="227" spans="1:18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</row>
    <row r="228" spans="1:18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</row>
    <row r="229" spans="1:18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</row>
    <row r="230" spans="1:18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</row>
    <row r="231" spans="1:18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</row>
    <row r="232" spans="1:18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</row>
    <row r="233" spans="1:18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</row>
    <row r="234" spans="1:18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</row>
    <row r="235" spans="1:18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</row>
    <row r="236" spans="1:18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</row>
    <row r="237" spans="1:18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</row>
    <row r="238" spans="1:18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</row>
    <row r="239" spans="1:18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</row>
  </sheetData>
  <mergeCells count="8">
    <mergeCell ref="A1:A72"/>
    <mergeCell ref="B28:F41"/>
    <mergeCell ref="B44:F55"/>
    <mergeCell ref="B58:F70"/>
    <mergeCell ref="B3:F3"/>
    <mergeCell ref="B5:F18"/>
    <mergeCell ref="B21:F21"/>
    <mergeCell ref="B23:F24"/>
  </mergeCells>
  <hyperlinks>
    <hyperlink ref="B3:E3" r:id="rId1" display="https://eishockey.wettpoint.com/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B2:AB26"/>
  <sheetViews>
    <sheetView tabSelected="1" workbookViewId="0">
      <selection activeCell="N2" sqref="N2:U4"/>
    </sheetView>
  </sheetViews>
  <sheetFormatPr defaultRowHeight="15"/>
  <cols>
    <col min="1" max="14" width="9.140625" style="1"/>
    <col min="15" max="17" width="9.7109375" style="1" bestFit="1" customWidth="1"/>
    <col min="18" max="16384" width="9.140625" style="1"/>
  </cols>
  <sheetData>
    <row r="2" spans="2:21" ht="15" customHeight="1">
      <c r="B2" s="76" t="str">
        <f>+Elaborazionedati!C1</f>
        <v xml:space="preserve">Chaika </v>
      </c>
      <c r="C2" s="76"/>
      <c r="D2" s="76"/>
      <c r="E2" s="76"/>
      <c r="F2" s="76"/>
      <c r="G2" s="76"/>
      <c r="H2" s="76"/>
      <c r="I2" s="76"/>
      <c r="J2" s="76" t="s">
        <v>5</v>
      </c>
      <c r="K2" s="76"/>
      <c r="L2" s="76"/>
      <c r="M2" s="76"/>
      <c r="N2" s="76" t="s">
        <v>64</v>
      </c>
      <c r="O2" s="76"/>
      <c r="P2" s="76"/>
      <c r="Q2" s="76"/>
      <c r="R2" s="76"/>
      <c r="S2" s="76"/>
      <c r="T2" s="76"/>
      <c r="U2" s="76"/>
    </row>
    <row r="3" spans="2:21" ht="15" customHeight="1"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</row>
    <row r="4" spans="2:21" ht="15" customHeight="1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</row>
    <row r="5" spans="2:21" ht="5.25" customHeight="1">
      <c r="B5" s="9"/>
      <c r="C5" s="9"/>
      <c r="D5" s="9"/>
      <c r="E5" s="9"/>
      <c r="F5" s="9"/>
      <c r="G5" s="9"/>
      <c r="H5" s="9"/>
      <c r="I5" s="9"/>
      <c r="K5" s="11"/>
      <c r="L5" s="11"/>
      <c r="N5" s="3"/>
      <c r="O5" s="3"/>
      <c r="P5" s="3"/>
      <c r="Q5" s="3"/>
      <c r="R5" s="3"/>
      <c r="S5" s="3"/>
      <c r="T5" s="3"/>
      <c r="U5" s="3"/>
    </row>
    <row r="8" spans="2:21">
      <c r="B8" s="10" t="s">
        <v>11</v>
      </c>
      <c r="C8" s="10"/>
      <c r="D8" s="10"/>
      <c r="F8" s="77">
        <f>+Elaborazionedati!U13</f>
        <v>0.49424242424242426</v>
      </c>
      <c r="G8" s="77"/>
      <c r="H8" s="77"/>
      <c r="N8" s="78" t="s">
        <v>11</v>
      </c>
      <c r="O8" s="78"/>
      <c r="P8" s="78"/>
      <c r="R8" s="77">
        <f>+Elaborazionedati!V13</f>
        <v>0.50575757575757585</v>
      </c>
      <c r="S8" s="77"/>
      <c r="T8" s="77"/>
    </row>
    <row r="11" spans="2:21" ht="15.75" thickBot="1"/>
    <row r="12" spans="2:21" ht="16.5" thickTop="1" thickBot="1">
      <c r="B12" s="64" t="s">
        <v>15</v>
      </c>
      <c r="C12" s="65"/>
      <c r="D12" s="66"/>
      <c r="E12" s="73"/>
      <c r="F12" s="74"/>
      <c r="G12" s="75"/>
    </row>
    <row r="13" spans="2:21" ht="16.5" thickTop="1" thickBot="1">
      <c r="B13" s="67"/>
      <c r="C13" s="68"/>
      <c r="D13" s="69"/>
      <c r="E13" s="29" t="s">
        <v>8</v>
      </c>
      <c r="F13" s="29" t="s">
        <v>9</v>
      </c>
      <c r="G13" s="29" t="s">
        <v>10</v>
      </c>
      <c r="I13"/>
      <c r="K13" s="46"/>
      <c r="L13" s="47"/>
      <c r="M13" s="47"/>
      <c r="N13" s="48"/>
      <c r="O13" s="32" t="s">
        <v>8</v>
      </c>
      <c r="P13" s="32" t="s">
        <v>9</v>
      </c>
      <c r="Q13" s="32" t="s">
        <v>10</v>
      </c>
      <c r="R13" s="52"/>
    </row>
    <row r="14" spans="2:21" ht="16.5" thickTop="1" thickBot="1">
      <c r="B14" s="70"/>
      <c r="C14" s="71"/>
      <c r="D14" s="72"/>
      <c r="E14" s="73"/>
      <c r="F14" s="74"/>
      <c r="G14" s="75"/>
      <c r="K14" s="49"/>
      <c r="L14" s="50"/>
      <c r="M14" s="50"/>
      <c r="N14" s="51"/>
      <c r="O14" s="53"/>
      <c r="P14" s="54"/>
      <c r="Q14" s="55"/>
      <c r="R14" s="52"/>
    </row>
    <row r="15" spans="2:21" ht="20.25" thickTop="1" thickBot="1">
      <c r="B15" s="43" t="s">
        <v>6</v>
      </c>
      <c r="C15" s="44"/>
      <c r="D15" s="45"/>
      <c r="E15" s="30" t="str">
        <f>+Elaborazionedati!R20</f>
        <v>BET</v>
      </c>
      <c r="F15" s="30" t="str">
        <f>+Elaborazionedati!S20</f>
        <v>BET</v>
      </c>
      <c r="G15" s="30" t="str">
        <f>+Elaborazionedati!T20</f>
        <v>BET</v>
      </c>
      <c r="K15" s="59" t="s">
        <v>13</v>
      </c>
      <c r="L15" s="60"/>
      <c r="M15" s="61"/>
      <c r="N15" s="31"/>
      <c r="O15" s="33">
        <f>+Elaborazionedati!AA25</f>
        <v>0.3192090395480226</v>
      </c>
      <c r="P15" s="33">
        <f>+Elaborazionedati!AB25</f>
        <v>0.30771478667445934</v>
      </c>
      <c r="Q15" s="33">
        <f>+Elaborazionedati!AC25</f>
        <v>0.37307617377751801</v>
      </c>
      <c r="R15" s="52"/>
    </row>
    <row r="16" spans="2:21" ht="16.5" thickTop="1" thickBot="1">
      <c r="B16" s="43" t="s">
        <v>7</v>
      </c>
      <c r="C16" s="44"/>
      <c r="D16" s="45"/>
      <c r="E16" s="30" t="str">
        <f>+Elaborazionedati!R21</f>
        <v>BET</v>
      </c>
      <c r="F16" s="30" t="str">
        <f>+Elaborazionedati!S21</f>
        <v>BET</v>
      </c>
      <c r="G16" s="30" t="str">
        <f>+Elaborazionedati!T21</f>
        <v>BET</v>
      </c>
      <c r="K16" s="53"/>
      <c r="L16" s="54"/>
      <c r="M16" s="55"/>
      <c r="N16" s="31"/>
      <c r="O16" s="56">
        <f>+P15</f>
        <v>0.30771478667445934</v>
      </c>
      <c r="P16" s="57"/>
      <c r="Q16" s="58"/>
      <c r="R16" s="52"/>
    </row>
    <row r="17" spans="2:28" ht="20.25" thickTop="1" thickBot="1">
      <c r="B17" s="73"/>
      <c r="C17" s="74"/>
      <c r="D17" s="74"/>
      <c r="E17" s="74"/>
      <c r="F17" s="74"/>
      <c r="G17" s="75"/>
      <c r="K17" s="62" t="s">
        <v>14</v>
      </c>
      <c r="L17" s="62"/>
      <c r="M17" s="62"/>
      <c r="N17" s="31"/>
      <c r="O17" s="63">
        <f>+Elaborazionedati!AF18</f>
        <v>5.9</v>
      </c>
      <c r="P17" s="63"/>
      <c r="Q17" s="63"/>
      <c r="R17" s="52"/>
    </row>
    <row r="18" spans="2:28" ht="15.75" thickTop="1"/>
    <row r="26" spans="2:28">
      <c r="AB26" s="2"/>
    </row>
  </sheetData>
  <mergeCells count="20">
    <mergeCell ref="B2:I4"/>
    <mergeCell ref="N2:U4"/>
    <mergeCell ref="J2:M4"/>
    <mergeCell ref="F8:H8"/>
    <mergeCell ref="N8:P8"/>
    <mergeCell ref="R8:T8"/>
    <mergeCell ref="B15:D15"/>
    <mergeCell ref="B16:D16"/>
    <mergeCell ref="K13:N14"/>
    <mergeCell ref="R13:R17"/>
    <mergeCell ref="O14:Q14"/>
    <mergeCell ref="K16:M16"/>
    <mergeCell ref="O16:Q16"/>
    <mergeCell ref="K15:M15"/>
    <mergeCell ref="K17:M17"/>
    <mergeCell ref="O17:Q17"/>
    <mergeCell ref="B12:D14"/>
    <mergeCell ref="E12:G12"/>
    <mergeCell ref="E14:G14"/>
    <mergeCell ref="B17:G17"/>
  </mergeCells>
  <conditionalFormatting sqref="F8:H8 R8:T8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F25"/>
  <sheetViews>
    <sheetView workbookViewId="0">
      <selection activeCell="A21" sqref="A21"/>
    </sheetView>
  </sheetViews>
  <sheetFormatPr defaultRowHeight="15"/>
  <cols>
    <col min="1" max="1" width="25.42578125" customWidth="1"/>
    <col min="2" max="2" width="68" customWidth="1"/>
    <col min="3" max="3" width="36.7109375" customWidth="1"/>
    <col min="4" max="4" width="21.28515625" customWidth="1"/>
    <col min="5" max="5" width="59" style="7" customWidth="1"/>
    <col min="6" max="6" width="71.5703125" customWidth="1"/>
  </cols>
  <sheetData>
    <row r="3" spans="1:6">
      <c r="B3" s="12" t="s">
        <v>3</v>
      </c>
    </row>
    <row r="5" spans="1:6">
      <c r="A5" s="4" t="s">
        <v>23</v>
      </c>
      <c r="B5" s="5" t="s">
        <v>24</v>
      </c>
      <c r="C5" s="6" t="s">
        <v>25</v>
      </c>
      <c r="D5" s="6" t="s">
        <v>1</v>
      </c>
      <c r="E5" s="6"/>
      <c r="F5" s="4" t="s">
        <v>26</v>
      </c>
    </row>
    <row r="6" spans="1:6">
      <c r="A6" s="4" t="s">
        <v>27</v>
      </c>
      <c r="B6" s="5" t="s">
        <v>28</v>
      </c>
      <c r="C6" s="6" t="s">
        <v>29</v>
      </c>
      <c r="D6" s="6" t="s">
        <v>0</v>
      </c>
      <c r="E6" s="6"/>
      <c r="F6" s="4" t="s">
        <v>26</v>
      </c>
    </row>
    <row r="7" spans="1:6">
      <c r="A7" s="4" t="s">
        <v>30</v>
      </c>
      <c r="B7" s="5" t="s">
        <v>28</v>
      </c>
      <c r="C7" s="6" t="s">
        <v>31</v>
      </c>
      <c r="D7" s="6" t="s">
        <v>0</v>
      </c>
      <c r="E7" s="6"/>
      <c r="F7" s="4" t="s">
        <v>26</v>
      </c>
    </row>
    <row r="8" spans="1:6">
      <c r="A8" s="4" t="s">
        <v>32</v>
      </c>
      <c r="B8" s="5" t="s">
        <v>33</v>
      </c>
      <c r="C8" s="6" t="s">
        <v>34</v>
      </c>
      <c r="D8" s="6" t="s">
        <v>1</v>
      </c>
      <c r="E8" s="6"/>
      <c r="F8" s="4" t="s">
        <v>26</v>
      </c>
    </row>
    <row r="9" spans="1:6">
      <c r="A9" s="4" t="s">
        <v>35</v>
      </c>
      <c r="B9" s="5" t="s">
        <v>33</v>
      </c>
      <c r="C9" s="6" t="s">
        <v>36</v>
      </c>
      <c r="D9" s="6" t="s">
        <v>1</v>
      </c>
      <c r="E9" s="6"/>
      <c r="F9" s="4" t="s">
        <v>26</v>
      </c>
    </row>
    <row r="11" spans="1:6">
      <c r="B11" s="34" t="s">
        <v>2</v>
      </c>
    </row>
    <row r="12" spans="1:6">
      <c r="A12" s="4"/>
      <c r="B12" s="4"/>
      <c r="C12" s="8"/>
      <c r="D12" s="4"/>
    </row>
    <row r="13" spans="1:6">
      <c r="A13" s="4" t="s">
        <v>23</v>
      </c>
      <c r="B13" s="5" t="s">
        <v>24</v>
      </c>
      <c r="C13" s="6" t="s">
        <v>25</v>
      </c>
      <c r="D13" s="6" t="s">
        <v>0</v>
      </c>
      <c r="E13" s="6"/>
      <c r="F13" s="4" t="s">
        <v>26</v>
      </c>
    </row>
    <row r="14" spans="1:6">
      <c r="A14" s="4" t="s">
        <v>37</v>
      </c>
      <c r="B14" s="5" t="s">
        <v>38</v>
      </c>
      <c r="C14" s="6" t="s">
        <v>39</v>
      </c>
      <c r="D14" s="6" t="s">
        <v>1</v>
      </c>
      <c r="E14" s="6"/>
      <c r="F14" s="4" t="s">
        <v>26</v>
      </c>
    </row>
    <row r="15" spans="1:6">
      <c r="A15" s="4" t="s">
        <v>40</v>
      </c>
      <c r="B15" s="5" t="s">
        <v>38</v>
      </c>
      <c r="C15" s="6" t="s">
        <v>41</v>
      </c>
      <c r="D15" s="6" t="s">
        <v>0</v>
      </c>
      <c r="E15" s="6"/>
      <c r="F15" s="4" t="s">
        <v>26</v>
      </c>
    </row>
    <row r="16" spans="1:6">
      <c r="A16" s="4" t="s">
        <v>42</v>
      </c>
      <c r="B16" s="5" t="s">
        <v>43</v>
      </c>
      <c r="C16" s="6" t="s">
        <v>22</v>
      </c>
      <c r="D16" s="6" t="s">
        <v>1</v>
      </c>
      <c r="E16" s="6"/>
      <c r="F16" s="4" t="s">
        <v>26</v>
      </c>
    </row>
    <row r="17" spans="1:6">
      <c r="A17" s="4" t="s">
        <v>44</v>
      </c>
      <c r="B17" s="5" t="s">
        <v>43</v>
      </c>
      <c r="C17" s="6" t="s">
        <v>45</v>
      </c>
      <c r="D17" s="6" t="s">
        <v>1</v>
      </c>
      <c r="E17" s="6"/>
      <c r="F17" s="4" t="s">
        <v>26</v>
      </c>
    </row>
    <row r="19" spans="1:6">
      <c r="B19" s="12" t="s">
        <v>4</v>
      </c>
    </row>
    <row r="21" spans="1:6">
      <c r="A21" s="4" t="s">
        <v>46</v>
      </c>
      <c r="B21" s="8" t="s">
        <v>47</v>
      </c>
      <c r="C21" s="8" t="s">
        <v>48</v>
      </c>
      <c r="D21" s="4" t="s">
        <v>49</v>
      </c>
    </row>
    <row r="22" spans="1:6">
      <c r="A22" s="4" t="s">
        <v>50</v>
      </c>
      <c r="B22" s="4" t="s">
        <v>51</v>
      </c>
      <c r="C22" s="8" t="s">
        <v>52</v>
      </c>
      <c r="D22" s="4" t="s">
        <v>53</v>
      </c>
    </row>
    <row r="23" spans="1:6">
      <c r="A23" s="4" t="s">
        <v>54</v>
      </c>
      <c r="B23" s="8" t="s">
        <v>55</v>
      </c>
      <c r="C23" s="8" t="s">
        <v>56</v>
      </c>
      <c r="D23" s="4" t="s">
        <v>53</v>
      </c>
    </row>
    <row r="24" spans="1:6">
      <c r="A24" s="4" t="s">
        <v>57</v>
      </c>
      <c r="B24" s="4" t="s">
        <v>51</v>
      </c>
      <c r="C24" s="8" t="s">
        <v>58</v>
      </c>
      <c r="D24" s="4" t="s">
        <v>59</v>
      </c>
    </row>
    <row r="25" spans="1:6">
      <c r="A25" s="4" t="s">
        <v>60</v>
      </c>
      <c r="B25" s="8" t="s">
        <v>47</v>
      </c>
      <c r="C25" s="8" t="s">
        <v>61</v>
      </c>
      <c r="D25" s="4" t="s">
        <v>62</v>
      </c>
    </row>
  </sheetData>
  <hyperlinks>
    <hyperlink ref="B5" r:id="rId1" display="https://eishockey.wettpoint.com/en/games/3235411.html"/>
    <hyperlink ref="B6" r:id="rId2" display="https://eishockey.wettpoint.com/en/games/3235397.html"/>
    <hyperlink ref="B7" r:id="rId3" display="https://eishockey.wettpoint.com/en/games/3235383.html"/>
    <hyperlink ref="B8" r:id="rId4" display="https://eishockey.wettpoint.com/en/games/3235363.html"/>
    <hyperlink ref="B9" r:id="rId5" display="https://eishockey.wettpoint.com/en/games/3235349.html"/>
    <hyperlink ref="B13" r:id="rId6" display="https://eishockey.wettpoint.com/en/games/3235411.html"/>
    <hyperlink ref="B14" r:id="rId7" display="https://eishockey.wettpoint.com/en/games/3235378.html"/>
    <hyperlink ref="B15" r:id="rId8" display="https://eishockey.wettpoint.com/en/games/3235391.html"/>
    <hyperlink ref="B16" r:id="rId9" display="https://eishockey.wettpoint.com/en/games/3235347.html"/>
    <hyperlink ref="B17" r:id="rId10" display="https://eishockey.wettpoint.com/en/games/3235371.html"/>
  </hyperlinks>
  <pageMargins left="0.7" right="0.7" top="0.75" bottom="0.75" header="0.3" footer="0.3"/>
  <pageSetup paperSize="9" orientation="portrait" horizontalDpi="0" verticalDpi="0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F25"/>
  <sheetViews>
    <sheetView workbookViewId="0">
      <selection activeCell="E2" sqref="E2"/>
    </sheetView>
  </sheetViews>
  <sheetFormatPr defaultRowHeight="15"/>
  <cols>
    <col min="1" max="1" width="30.7109375" customWidth="1"/>
    <col min="3" max="3" width="30.7109375" customWidth="1"/>
    <col min="5" max="5" width="30.7109375" customWidth="1"/>
  </cols>
  <sheetData>
    <row r="1" spans="1:32">
      <c r="A1" t="str">
        <f>+Inserimentodati!B5</f>
        <v>Chaika - Avto</v>
      </c>
      <c r="C1" t="str">
        <f>LEFT(A1,FIND("- ",A1)-1)</f>
        <v xml:space="preserve">Chaika </v>
      </c>
      <c r="E1" t="str">
        <f>RIGHT(A2,FIND("- ",A2)-3)</f>
        <v xml:space="preserve"> Avto</v>
      </c>
    </row>
    <row r="2" spans="1:32">
      <c r="A2" t="str">
        <f>+Inserimentodati!B13</f>
        <v>Chaika - Avto</v>
      </c>
    </row>
    <row r="3" spans="1:32">
      <c r="A3" t="str">
        <f>+Inserimentodati!C21</f>
        <v>5 : 4  (1 : 1) (2 : 0) (1 : 3) n.P.</v>
      </c>
      <c r="C3" t="str">
        <f>+Inserimentodati!C5</f>
        <v>5:4 (1 : 1) (2 : 0) (1 : 3) n.P.</v>
      </c>
      <c r="E3" t="str">
        <f>+Inserimentodati!C13</f>
        <v>5:4 (1 : 1) (2 : 0) (1 : 3) n.P.</v>
      </c>
      <c r="G3" s="13">
        <f>+I3+K3+M3</f>
        <v>4</v>
      </c>
      <c r="H3" s="14">
        <f>+J3+L3+N3</f>
        <v>4</v>
      </c>
      <c r="I3" s="7" t="str">
        <f>MID(A3,9,1)</f>
        <v>1</v>
      </c>
      <c r="J3" s="7" t="str">
        <f>MID(A3,13,1)</f>
        <v>1</v>
      </c>
      <c r="K3" s="7" t="str">
        <f>MID(A3,17,1)</f>
        <v>2</v>
      </c>
      <c r="L3" s="7" t="str">
        <f>MID(A3,21,1)</f>
        <v>0</v>
      </c>
      <c r="M3" s="7" t="str">
        <f>MID(A3,25,1)</f>
        <v>1</v>
      </c>
      <c r="N3" s="7" t="str">
        <f>MID(A3,29,1)</f>
        <v>3</v>
      </c>
      <c r="P3" s="14">
        <f>+R3+T3+V3</f>
        <v>4</v>
      </c>
      <c r="Q3" s="14">
        <f>+S3+U3+W3</f>
        <v>4</v>
      </c>
      <c r="R3" s="7" t="str">
        <f>MID(C3,6,1)</f>
        <v>1</v>
      </c>
      <c r="S3" s="7" t="str">
        <f>MID(C3,10,1)</f>
        <v>1</v>
      </c>
      <c r="T3" s="7" t="str">
        <f>MID(C3,14,1)</f>
        <v>2</v>
      </c>
      <c r="U3" s="7" t="str">
        <f>MID(C3,18,1)</f>
        <v>0</v>
      </c>
      <c r="V3" s="7" t="str">
        <f>MID(C3,22,1)</f>
        <v>1</v>
      </c>
      <c r="W3" s="7" t="str">
        <f>MID(C3,26,1)</f>
        <v>3</v>
      </c>
      <c r="Y3" s="14">
        <f>+AA3+AC3+AE3</f>
        <v>4</v>
      </c>
      <c r="Z3" s="14">
        <f>+AB3+AD3+AF3</f>
        <v>4</v>
      </c>
      <c r="AA3" s="7" t="str">
        <f>MID(E3,6,1)</f>
        <v>1</v>
      </c>
      <c r="AB3" s="7" t="str">
        <f>MID(E3,10,1)</f>
        <v>1</v>
      </c>
      <c r="AC3" s="7" t="str">
        <f>MID(E3,14,1)</f>
        <v>2</v>
      </c>
      <c r="AD3" s="7" t="str">
        <f>MID(E3,18,1)</f>
        <v>0</v>
      </c>
      <c r="AE3" s="7" t="str">
        <f>MID(E3,22,1)</f>
        <v>1</v>
      </c>
      <c r="AF3" s="7" t="str">
        <f>MID(E3,26,1)</f>
        <v>3</v>
      </c>
    </row>
    <row r="4" spans="1:32">
      <c r="A4" t="str">
        <f>+Inserimentodati!C22</f>
        <v>1 : 3  (1 : 2) (0 : 0) (0 : 1)</v>
      </c>
      <c r="C4" t="str">
        <f>+Inserimentodati!C6</f>
        <v>1:4 (1 : 1) (0 : 1) (0 : 2)</v>
      </c>
      <c r="E4" t="str">
        <f>+Inserimentodati!C14</f>
        <v>1:4 (1 : 0) (0 : 1) (0 : 3)</v>
      </c>
      <c r="G4" s="13">
        <f t="shared" ref="G4:G7" si="0">+I4+K4+M4</f>
        <v>1</v>
      </c>
      <c r="H4" s="14">
        <f t="shared" ref="H4:H7" si="1">+J4+L4+N4</f>
        <v>3</v>
      </c>
      <c r="I4" s="7" t="str">
        <f t="shared" ref="I4:I7" si="2">MID(A4,9,1)</f>
        <v>1</v>
      </c>
      <c r="J4" s="7" t="str">
        <f t="shared" ref="J4:J7" si="3">MID(A4,13,1)</f>
        <v>2</v>
      </c>
      <c r="K4" s="7" t="str">
        <f t="shared" ref="K4:K7" si="4">MID(A4,17,1)</f>
        <v>0</v>
      </c>
      <c r="L4" s="7" t="str">
        <f t="shared" ref="L4:L7" si="5">MID(A4,21,1)</f>
        <v>0</v>
      </c>
      <c r="M4" s="7" t="str">
        <f t="shared" ref="M4:M7" si="6">MID(A4,25,1)</f>
        <v>0</v>
      </c>
      <c r="N4" s="7" t="str">
        <f t="shared" ref="N4:N7" si="7">MID(A4,29,1)</f>
        <v>1</v>
      </c>
      <c r="P4" s="14">
        <f t="shared" ref="P4:P7" si="8">+R4+T4+V4</f>
        <v>1</v>
      </c>
      <c r="Q4" s="14">
        <f t="shared" ref="Q4:Q7" si="9">+S4+U4+W4</f>
        <v>4</v>
      </c>
      <c r="R4" s="7" t="str">
        <f t="shared" ref="R4:R7" si="10">MID(C4,6,1)</f>
        <v>1</v>
      </c>
      <c r="S4" s="7" t="str">
        <f t="shared" ref="S4:S7" si="11">MID(C4,10,1)</f>
        <v>1</v>
      </c>
      <c r="T4" s="7" t="str">
        <f t="shared" ref="T4:T7" si="12">MID(C4,14,1)</f>
        <v>0</v>
      </c>
      <c r="U4" s="7" t="str">
        <f t="shared" ref="U4:U7" si="13">MID(C4,18,1)</f>
        <v>1</v>
      </c>
      <c r="V4" s="7" t="str">
        <f t="shared" ref="V4:V7" si="14">MID(C4,22,1)</f>
        <v>0</v>
      </c>
      <c r="W4" s="7" t="str">
        <f t="shared" ref="W4:W7" si="15">MID(C4,26,1)</f>
        <v>2</v>
      </c>
      <c r="Y4" s="14">
        <f t="shared" ref="Y4:Y7" si="16">+AA4+AC4+AE4</f>
        <v>1</v>
      </c>
      <c r="Z4" s="14">
        <f t="shared" ref="Z4:Z7" si="17">+AB4+AD4+AF4</f>
        <v>4</v>
      </c>
      <c r="AA4" s="7" t="str">
        <f t="shared" ref="AA4:AA7" si="18">MID(E4,6,1)</f>
        <v>1</v>
      </c>
      <c r="AB4" s="7" t="str">
        <f t="shared" ref="AB4:AB7" si="19">MID(E4,10,1)</f>
        <v>0</v>
      </c>
      <c r="AC4" s="7" t="str">
        <f t="shared" ref="AC4:AC7" si="20">MID(E4,14,1)</f>
        <v>0</v>
      </c>
      <c r="AD4" s="7" t="str">
        <f t="shared" ref="AD4:AD7" si="21">MID(E4,18,1)</f>
        <v>1</v>
      </c>
      <c r="AE4" s="7" t="str">
        <f t="shared" ref="AE4:AE7" si="22">MID(E4,22,1)</f>
        <v>0</v>
      </c>
      <c r="AF4" s="7" t="str">
        <f t="shared" ref="AF4:AF7" si="23">MID(E4,26,1)</f>
        <v>3</v>
      </c>
    </row>
    <row r="5" spans="1:32">
      <c r="A5" t="str">
        <f>+Inserimentodati!C23</f>
        <v>2 : 1  (1 : 1) (0 : 0) (1 : 0)</v>
      </c>
      <c r="C5" t="str">
        <f>+Inserimentodati!C7</f>
        <v>2:3 (0 : 2) (2 : 1) (0 : 0)</v>
      </c>
      <c r="E5" t="str">
        <f>+Inserimentodati!C15</f>
        <v>4:2 (1 : 0) (2 : 1) (1 : 1)</v>
      </c>
      <c r="G5" s="13">
        <f t="shared" si="0"/>
        <v>2</v>
      </c>
      <c r="H5" s="14">
        <f t="shared" si="1"/>
        <v>1</v>
      </c>
      <c r="I5" s="7" t="str">
        <f t="shared" si="2"/>
        <v>1</v>
      </c>
      <c r="J5" s="7" t="str">
        <f t="shared" si="3"/>
        <v>1</v>
      </c>
      <c r="K5" s="7" t="str">
        <f t="shared" si="4"/>
        <v>0</v>
      </c>
      <c r="L5" s="7" t="str">
        <f t="shared" si="5"/>
        <v>0</v>
      </c>
      <c r="M5" s="7" t="str">
        <f t="shared" si="6"/>
        <v>1</v>
      </c>
      <c r="N5" s="7" t="str">
        <f t="shared" si="7"/>
        <v>0</v>
      </c>
      <c r="P5" s="14">
        <f t="shared" si="8"/>
        <v>2</v>
      </c>
      <c r="Q5" s="14">
        <f t="shared" si="9"/>
        <v>3</v>
      </c>
      <c r="R5" s="7" t="str">
        <f t="shared" si="10"/>
        <v>0</v>
      </c>
      <c r="S5" s="7" t="str">
        <f t="shared" si="11"/>
        <v>2</v>
      </c>
      <c r="T5" s="7" t="str">
        <f t="shared" si="12"/>
        <v>2</v>
      </c>
      <c r="U5" s="7" t="str">
        <f t="shared" si="13"/>
        <v>1</v>
      </c>
      <c r="V5" s="7" t="str">
        <f t="shared" si="14"/>
        <v>0</v>
      </c>
      <c r="W5" s="7" t="str">
        <f t="shared" si="15"/>
        <v>0</v>
      </c>
      <c r="Y5" s="14">
        <f t="shared" si="16"/>
        <v>4</v>
      </c>
      <c r="Z5" s="14">
        <f t="shared" si="17"/>
        <v>2</v>
      </c>
      <c r="AA5" s="7" t="str">
        <f t="shared" si="18"/>
        <v>1</v>
      </c>
      <c r="AB5" s="7" t="str">
        <f t="shared" si="19"/>
        <v>0</v>
      </c>
      <c r="AC5" s="7" t="str">
        <f t="shared" si="20"/>
        <v>2</v>
      </c>
      <c r="AD5" s="7" t="str">
        <f t="shared" si="21"/>
        <v>1</v>
      </c>
      <c r="AE5" s="7" t="str">
        <f t="shared" si="22"/>
        <v>1</v>
      </c>
      <c r="AF5" s="7" t="str">
        <f t="shared" si="23"/>
        <v>1</v>
      </c>
    </row>
    <row r="6" spans="1:32">
      <c r="A6" t="str">
        <f>+Inserimentodati!C24</f>
        <v>3 : 4  (1 : 0) (2 : 3) (0 : 0) n.P.</v>
      </c>
      <c r="C6" t="str">
        <f>+Inserimentodati!C8</f>
        <v>3:0 (1 : 0) (2 : 0) (0 : 0)</v>
      </c>
      <c r="E6" t="str">
        <f>+Inserimentodati!C16</f>
        <v>2:4 (2 : 0) (0 : 0) (0 : 4)</v>
      </c>
      <c r="G6" s="13">
        <f t="shared" si="0"/>
        <v>3</v>
      </c>
      <c r="H6" s="14">
        <f t="shared" si="1"/>
        <v>3</v>
      </c>
      <c r="I6" s="7" t="str">
        <f t="shared" si="2"/>
        <v>1</v>
      </c>
      <c r="J6" s="7" t="str">
        <f t="shared" si="3"/>
        <v>0</v>
      </c>
      <c r="K6" s="7" t="str">
        <f t="shared" si="4"/>
        <v>2</v>
      </c>
      <c r="L6" s="7" t="str">
        <f t="shared" si="5"/>
        <v>3</v>
      </c>
      <c r="M6" s="7" t="str">
        <f t="shared" si="6"/>
        <v>0</v>
      </c>
      <c r="N6" s="7" t="str">
        <f t="shared" si="7"/>
        <v>0</v>
      </c>
      <c r="P6" s="14">
        <f t="shared" si="8"/>
        <v>3</v>
      </c>
      <c r="Q6" s="14">
        <f t="shared" si="9"/>
        <v>0</v>
      </c>
      <c r="R6" s="7" t="str">
        <f t="shared" si="10"/>
        <v>1</v>
      </c>
      <c r="S6" s="7" t="str">
        <f t="shared" si="11"/>
        <v>0</v>
      </c>
      <c r="T6" s="7" t="str">
        <f t="shared" si="12"/>
        <v>2</v>
      </c>
      <c r="U6" s="7" t="str">
        <f t="shared" si="13"/>
        <v>0</v>
      </c>
      <c r="V6" s="7" t="str">
        <f t="shared" si="14"/>
        <v>0</v>
      </c>
      <c r="W6" s="7" t="str">
        <f t="shared" si="15"/>
        <v>0</v>
      </c>
      <c r="Y6" s="14">
        <f t="shared" si="16"/>
        <v>2</v>
      </c>
      <c r="Z6" s="14">
        <f t="shared" si="17"/>
        <v>4</v>
      </c>
      <c r="AA6" s="7" t="str">
        <f t="shared" si="18"/>
        <v>2</v>
      </c>
      <c r="AB6" s="7" t="str">
        <f t="shared" si="19"/>
        <v>0</v>
      </c>
      <c r="AC6" s="7" t="str">
        <f t="shared" si="20"/>
        <v>0</v>
      </c>
      <c r="AD6" s="7" t="str">
        <f t="shared" si="21"/>
        <v>0</v>
      </c>
      <c r="AE6" s="7" t="str">
        <f t="shared" si="22"/>
        <v>0</v>
      </c>
      <c r="AF6" s="7" t="str">
        <f t="shared" si="23"/>
        <v>4</v>
      </c>
    </row>
    <row r="7" spans="1:32">
      <c r="A7" t="str">
        <f>+Inserimentodati!C25</f>
        <v>5 : 2  (2 : 1) (1 : 1) (2 : 0)</v>
      </c>
      <c r="C7" t="str">
        <f>+Inserimentodati!C9</f>
        <v>4:2 (2 : 1) (1 : 1) (1 : 0)</v>
      </c>
      <c r="E7" t="str">
        <f>+Inserimentodati!C17</f>
        <v>2:5 (1 : 1) (0 : 2) (1 : 2)</v>
      </c>
      <c r="G7" s="13">
        <f t="shared" si="0"/>
        <v>5</v>
      </c>
      <c r="H7" s="14">
        <f t="shared" si="1"/>
        <v>2</v>
      </c>
      <c r="I7" s="7" t="str">
        <f t="shared" si="2"/>
        <v>2</v>
      </c>
      <c r="J7" s="7" t="str">
        <f t="shared" si="3"/>
        <v>1</v>
      </c>
      <c r="K7" s="7" t="str">
        <f t="shared" si="4"/>
        <v>1</v>
      </c>
      <c r="L7" s="7" t="str">
        <f t="shared" si="5"/>
        <v>1</v>
      </c>
      <c r="M7" s="7" t="str">
        <f t="shared" si="6"/>
        <v>2</v>
      </c>
      <c r="N7" s="7" t="str">
        <f t="shared" si="7"/>
        <v>0</v>
      </c>
      <c r="P7" s="14">
        <f t="shared" si="8"/>
        <v>4</v>
      </c>
      <c r="Q7" s="14">
        <f t="shared" si="9"/>
        <v>2</v>
      </c>
      <c r="R7" s="7" t="str">
        <f t="shared" si="10"/>
        <v>2</v>
      </c>
      <c r="S7" s="7" t="str">
        <f t="shared" si="11"/>
        <v>1</v>
      </c>
      <c r="T7" s="7" t="str">
        <f t="shared" si="12"/>
        <v>1</v>
      </c>
      <c r="U7" s="7" t="str">
        <f t="shared" si="13"/>
        <v>1</v>
      </c>
      <c r="V7" s="7" t="str">
        <f t="shared" si="14"/>
        <v>1</v>
      </c>
      <c r="W7" s="7" t="str">
        <f t="shared" si="15"/>
        <v>0</v>
      </c>
      <c r="Y7" s="14">
        <f t="shared" si="16"/>
        <v>2</v>
      </c>
      <c r="Z7" s="14">
        <f t="shared" si="17"/>
        <v>5</v>
      </c>
      <c r="AA7" s="7" t="str">
        <f t="shared" si="18"/>
        <v>1</v>
      </c>
      <c r="AB7" s="7" t="str">
        <f t="shared" si="19"/>
        <v>1</v>
      </c>
      <c r="AC7" s="7" t="str">
        <f t="shared" si="20"/>
        <v>0</v>
      </c>
      <c r="AD7" s="7" t="str">
        <f t="shared" si="21"/>
        <v>2</v>
      </c>
      <c r="AE7" s="7" t="str">
        <f t="shared" si="22"/>
        <v>1</v>
      </c>
      <c r="AF7" s="7" t="str">
        <f t="shared" si="23"/>
        <v>2</v>
      </c>
    </row>
    <row r="10" spans="1:32">
      <c r="I10">
        <f>+(I3+R3+AA3)/3</f>
        <v>1</v>
      </c>
      <c r="J10">
        <f t="shared" ref="J10:N10" si="24">+(J3+S3+AB3)/3</f>
        <v>1</v>
      </c>
      <c r="K10">
        <f t="shared" si="24"/>
        <v>2</v>
      </c>
      <c r="L10">
        <f t="shared" si="24"/>
        <v>0</v>
      </c>
      <c r="M10">
        <f t="shared" si="24"/>
        <v>1</v>
      </c>
      <c r="N10">
        <f t="shared" si="24"/>
        <v>3</v>
      </c>
      <c r="R10">
        <f>+(P3+P4+P5+P6+P7)/5</f>
        <v>2.8</v>
      </c>
      <c r="S10">
        <f>+(Z3+Z4+Z5+Z6+Z7)/5</f>
        <v>3.8</v>
      </c>
      <c r="U10" s="25">
        <f>+R10/+(R10+S10)</f>
        <v>0.42424242424242425</v>
      </c>
      <c r="V10" s="25">
        <f>+S10/(S10+R10)</f>
        <v>0.5757575757575758</v>
      </c>
      <c r="Y10">
        <f>+R3+AA3</f>
        <v>2</v>
      </c>
      <c r="Z10">
        <f t="shared" ref="Z10:AD10" si="25">+S3+AB3</f>
        <v>2</v>
      </c>
      <c r="AA10">
        <f t="shared" si="25"/>
        <v>4</v>
      </c>
      <c r="AB10">
        <f t="shared" si="25"/>
        <v>0</v>
      </c>
      <c r="AC10">
        <f t="shared" si="25"/>
        <v>2</v>
      </c>
      <c r="AD10">
        <f t="shared" si="25"/>
        <v>6</v>
      </c>
    </row>
    <row r="11" spans="1:32">
      <c r="I11">
        <f t="shared" ref="I11:I14" si="26">+(I4+R4+AA4)/3</f>
        <v>1</v>
      </c>
      <c r="J11">
        <f t="shared" ref="J11:J14" si="27">+(J4+S4+AB4)/3</f>
        <v>1</v>
      </c>
      <c r="K11">
        <f t="shared" ref="K11:K14" si="28">+(K4+T4+AC4)/3</f>
        <v>0</v>
      </c>
      <c r="L11">
        <f t="shared" ref="L11:L14" si="29">+(L4+U4+AD4)/3</f>
        <v>0.66666666666666663</v>
      </c>
      <c r="M11">
        <f t="shared" ref="M11:M14" si="30">+(M4+V4+AE4)/3</f>
        <v>0</v>
      </c>
      <c r="N11">
        <f t="shared" ref="N11:N14" si="31">+(N4+W4+AF4)/3</f>
        <v>2</v>
      </c>
      <c r="U11" s="26">
        <v>7.0000000000000007E-2</v>
      </c>
      <c r="V11" s="26">
        <v>-7.0000000000000007E-2</v>
      </c>
      <c r="Y11">
        <f t="shared" ref="Y11:Y14" si="32">+R4+AA4</f>
        <v>2</v>
      </c>
      <c r="Z11">
        <f t="shared" ref="Z11:Z14" si="33">+S4+AB4</f>
        <v>1</v>
      </c>
      <c r="AA11">
        <f t="shared" ref="AA11:AA14" si="34">+T4+AC4</f>
        <v>0</v>
      </c>
      <c r="AB11">
        <f t="shared" ref="AB11:AB14" si="35">+U4+AD4</f>
        <v>2</v>
      </c>
      <c r="AC11">
        <f t="shared" ref="AC11:AC14" si="36">+V4+AE4</f>
        <v>0</v>
      </c>
      <c r="AD11">
        <f t="shared" ref="AD11:AD14" si="37">+W4+AF4</f>
        <v>5</v>
      </c>
    </row>
    <row r="12" spans="1:32">
      <c r="I12">
        <f t="shared" si="26"/>
        <v>0.66666666666666663</v>
      </c>
      <c r="J12">
        <f t="shared" si="27"/>
        <v>1</v>
      </c>
      <c r="K12">
        <f t="shared" si="28"/>
        <v>1.3333333333333333</v>
      </c>
      <c r="L12">
        <f t="shared" si="29"/>
        <v>0.66666666666666663</v>
      </c>
      <c r="M12">
        <f t="shared" si="30"/>
        <v>0.66666666666666663</v>
      </c>
      <c r="N12">
        <f t="shared" si="31"/>
        <v>0.33333333333333331</v>
      </c>
      <c r="Y12">
        <f t="shared" si="32"/>
        <v>1</v>
      </c>
      <c r="Z12">
        <f t="shared" si="33"/>
        <v>2</v>
      </c>
      <c r="AA12">
        <f t="shared" si="34"/>
        <v>4</v>
      </c>
      <c r="AB12">
        <f t="shared" si="35"/>
        <v>2</v>
      </c>
      <c r="AC12">
        <f t="shared" si="36"/>
        <v>1</v>
      </c>
      <c r="AD12">
        <f t="shared" si="37"/>
        <v>1</v>
      </c>
    </row>
    <row r="13" spans="1:32">
      <c r="I13">
        <f t="shared" si="26"/>
        <v>1.3333333333333333</v>
      </c>
      <c r="J13">
        <f t="shared" si="27"/>
        <v>0</v>
      </c>
      <c r="K13">
        <f t="shared" si="28"/>
        <v>1.3333333333333333</v>
      </c>
      <c r="L13">
        <f t="shared" si="29"/>
        <v>1</v>
      </c>
      <c r="M13">
        <f t="shared" si="30"/>
        <v>0</v>
      </c>
      <c r="N13">
        <f t="shared" si="31"/>
        <v>1.3333333333333333</v>
      </c>
      <c r="U13" s="26">
        <f>+U10+U11</f>
        <v>0.49424242424242426</v>
      </c>
      <c r="V13" s="26">
        <f>+V10+V11</f>
        <v>0.50575757575757585</v>
      </c>
      <c r="Y13">
        <f t="shared" si="32"/>
        <v>3</v>
      </c>
      <c r="Z13">
        <f t="shared" si="33"/>
        <v>0</v>
      </c>
      <c r="AA13">
        <f t="shared" si="34"/>
        <v>2</v>
      </c>
      <c r="AB13">
        <f t="shared" si="35"/>
        <v>0</v>
      </c>
      <c r="AC13">
        <f t="shared" si="36"/>
        <v>0</v>
      </c>
      <c r="AD13">
        <f t="shared" si="37"/>
        <v>4</v>
      </c>
    </row>
    <row r="14" spans="1:32">
      <c r="I14">
        <f t="shared" si="26"/>
        <v>1.6666666666666667</v>
      </c>
      <c r="J14">
        <f t="shared" si="27"/>
        <v>1</v>
      </c>
      <c r="K14">
        <f t="shared" si="28"/>
        <v>0.66666666666666663</v>
      </c>
      <c r="L14">
        <f t="shared" si="29"/>
        <v>1.3333333333333333</v>
      </c>
      <c r="M14">
        <f t="shared" si="30"/>
        <v>1.3333333333333333</v>
      </c>
      <c r="N14">
        <f t="shared" si="31"/>
        <v>0.66666666666666663</v>
      </c>
      <c r="Y14">
        <f t="shared" si="32"/>
        <v>3</v>
      </c>
      <c r="Z14">
        <f t="shared" si="33"/>
        <v>2</v>
      </c>
      <c r="AA14">
        <f t="shared" si="34"/>
        <v>1</v>
      </c>
      <c r="AB14">
        <f t="shared" si="35"/>
        <v>3</v>
      </c>
      <c r="AC14">
        <f t="shared" si="36"/>
        <v>2</v>
      </c>
      <c r="AD14">
        <f t="shared" si="37"/>
        <v>2</v>
      </c>
    </row>
    <row r="16" spans="1:32">
      <c r="I16">
        <f>+(I14+I13+I12+I11+I10)/5</f>
        <v>1.1333333333333333</v>
      </c>
      <c r="J16">
        <f t="shared" ref="J16:N16" si="38">+(J14+J13+J12+J11+J10)/5</f>
        <v>0.8</v>
      </c>
      <c r="K16">
        <f t="shared" si="38"/>
        <v>1.0666666666666667</v>
      </c>
      <c r="L16">
        <f t="shared" si="38"/>
        <v>0.73333333333333317</v>
      </c>
      <c r="M16">
        <f t="shared" si="38"/>
        <v>0.6</v>
      </c>
      <c r="N16">
        <f t="shared" si="38"/>
        <v>1.4666666666666668</v>
      </c>
      <c r="Y16">
        <f>+(Y14+Y13+Y12+Y11+Y10)/5</f>
        <v>2.2000000000000002</v>
      </c>
      <c r="Z16">
        <f t="shared" ref="Z16:AD16" si="39">+(Z14+Z13+Z12+Z11+Z10)/5</f>
        <v>1.4</v>
      </c>
      <c r="AA16">
        <f t="shared" si="39"/>
        <v>2.2000000000000002</v>
      </c>
      <c r="AB16">
        <f t="shared" si="39"/>
        <v>1.4</v>
      </c>
      <c r="AC16">
        <f t="shared" si="39"/>
        <v>1</v>
      </c>
      <c r="AD16">
        <f t="shared" si="39"/>
        <v>3.6</v>
      </c>
    </row>
    <row r="18" spans="9:32" ht="15.75" thickBot="1">
      <c r="I18" s="41">
        <f>+I16+J16</f>
        <v>1.9333333333333333</v>
      </c>
      <c r="J18" s="41"/>
      <c r="K18" s="41">
        <f>+K16+L16</f>
        <v>1.7999999999999998</v>
      </c>
      <c r="L18" s="41"/>
      <c r="M18" s="41">
        <f>+M16+N16</f>
        <v>2.0666666666666669</v>
      </c>
      <c r="N18" s="41"/>
      <c r="Y18" s="41">
        <f>+Y16+Z16</f>
        <v>3.6</v>
      </c>
      <c r="Z18" s="41"/>
      <c r="AA18" s="41">
        <f>+AA16+AB16</f>
        <v>3.6</v>
      </c>
      <c r="AB18" s="41"/>
      <c r="AC18" s="41">
        <f>+AC16+AD16</f>
        <v>4.5999999999999996</v>
      </c>
      <c r="AD18" s="41"/>
      <c r="AF18" s="28">
        <f>+(Y18+AA18+AC18)/2</f>
        <v>5.9</v>
      </c>
    </row>
    <row r="19" spans="9:32">
      <c r="P19" s="15"/>
      <c r="Q19" s="16"/>
      <c r="R19" s="21" t="s">
        <v>8</v>
      </c>
      <c r="S19" s="21" t="s">
        <v>9</v>
      </c>
      <c r="T19" s="22" t="s">
        <v>10</v>
      </c>
    </row>
    <row r="20" spans="9:32">
      <c r="P20" s="23" t="s">
        <v>6</v>
      </c>
      <c r="Q20" s="17"/>
      <c r="R20" s="17" t="str">
        <f>IF(I18&gt;0.6,"BET","NOBET")</f>
        <v>BET</v>
      </c>
      <c r="S20" s="17" t="str">
        <f>IF(K18&gt;0.6,"BET","NOBET")</f>
        <v>BET</v>
      </c>
      <c r="T20" s="18" t="str">
        <f>IF(M18&gt;0.6,"BET","NOBET")</f>
        <v>BET</v>
      </c>
    </row>
    <row r="21" spans="9:32" ht="15.75" thickBot="1">
      <c r="P21" s="24" t="s">
        <v>7</v>
      </c>
      <c r="Q21" s="19"/>
      <c r="R21" s="19" t="str">
        <f>IF(I18&gt;1.6,"BET","NOBET")</f>
        <v>BET</v>
      </c>
      <c r="S21" s="19" t="str">
        <f>IF(K18&gt;1.6,"BET","NOBET")</f>
        <v>BET</v>
      </c>
      <c r="T21" s="20" t="str">
        <f>IF(M18&gt;0.6,"BET","NOBET")</f>
        <v>BET</v>
      </c>
    </row>
    <row r="23" spans="9:32">
      <c r="P23" t="s">
        <v>12</v>
      </c>
      <c r="R23" s="27">
        <f>+I18/(I18+K18+M18)</f>
        <v>0.33333333333333331</v>
      </c>
      <c r="S23" s="27">
        <f>+K18/(I18+K18+M18)</f>
        <v>0.31034482758620685</v>
      </c>
      <c r="T23" s="27">
        <f>+M18/(I18+K18+M18)</f>
        <v>0.35632183908045978</v>
      </c>
      <c r="Y23" t="s">
        <v>12</v>
      </c>
      <c r="AA23" s="25">
        <f>+Y18/(+Y18+AA18+AC18)</f>
        <v>0.30508474576271183</v>
      </c>
      <c r="AB23" s="25">
        <f>+AA18/(Y18+AA18+AC18)</f>
        <v>0.30508474576271183</v>
      </c>
      <c r="AC23" s="25">
        <f>+AC18/(Y18+AA18+AC18)</f>
        <v>0.38983050847457623</v>
      </c>
    </row>
    <row r="25" spans="9:32">
      <c r="AA25" s="25">
        <f>+(AA23+R23)/2</f>
        <v>0.3192090395480226</v>
      </c>
      <c r="AB25" s="25">
        <f t="shared" ref="AB25:AC25" si="40">+(AB23+S23)/2</f>
        <v>0.30771478667445934</v>
      </c>
      <c r="AC25" s="25">
        <f t="shared" si="40"/>
        <v>0.37307617377751801</v>
      </c>
    </row>
  </sheetData>
  <mergeCells count="6">
    <mergeCell ref="AC18:AD18"/>
    <mergeCell ref="I18:J18"/>
    <mergeCell ref="K18:L18"/>
    <mergeCell ref="M18:N18"/>
    <mergeCell ref="Y18:Z18"/>
    <mergeCell ref="AA18:AB1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Istruzioni</vt:lpstr>
      <vt:lpstr>Principale</vt:lpstr>
      <vt:lpstr>Inserimentodati</vt:lpstr>
      <vt:lpstr>Elaborazionedati</vt:lpstr>
      <vt:lpstr>Foglio1</vt:lpstr>
      <vt:lpstr>Foglio2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Principale</dc:creator>
  <cp:lastModifiedBy>Principale</cp:lastModifiedBy>
  <dcterms:created xsi:type="dcterms:W3CDTF">2020-01-08T17:20:24Z</dcterms:created>
  <dcterms:modified xsi:type="dcterms:W3CDTF">2020-01-17T16:10:48Z</dcterms:modified>
</cp:coreProperties>
</file>